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9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<sst xmlns="http://schemas.openxmlformats.org/spreadsheetml/2006/main" count="203" uniqueCount="146">
  <si>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</si>
  <si>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</si>
  <si>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</si>
  <si>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</si>
  <si>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</si>
  <si>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</si>
  <si>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</si>
  <si>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</si>
  <si>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</si>
  <si>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</si>
  <si>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</si>
  <si>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</si>
  <si>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</si>
  <si>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</si>
  <si>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</si>
  <si>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</si>
  <si>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</si>
  <si>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</si>
  <si>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</si>
  <si>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</si>
  <si>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</si>
  <si>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</si>
  <si>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</si>
  <si>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</si>
  <si>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</si>
  <si>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</si>
  <si>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</si>
  <si>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</si>
  <si>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</si>
  <si>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</si>
  <si>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</si>
  <si>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</si>
  <si>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</si>
  <si>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</si>
  <si>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</si>
  <si>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</si>
  <si>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</si>
  <si>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</si>
  <si>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</si>
  <si>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</si>
  <si>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</si>
  <si>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</si>
  <si>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</si>
  <si>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</si>
  <si>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</si>
  <si>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</si>
  <si>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</si>
  <si>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</si>
  <si>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</si>
  <si>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</si>
  <si>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</si>
  <si>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</si>
  <si>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</si>
  <si>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</si>
  <si>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</si>
  <si>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</si>
  <si>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</si>
  <si>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</si>
  <si>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</si>
  <si>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</si>
  <si>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</si>
  <si>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</si>
  <si>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</si>
  <si>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</si>
  <si>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</si>
  <si>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</si>
  <si>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</si>
  <si>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</si>
  <si>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</si>
  <si>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</si>
  <si>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</si>
  <si>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</si>
  <si>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</si>
  <si>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</si>
  <si>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</si>
  <si>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</si>
  <si>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</si>
  <si>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</si>
  <si>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</si>
  <si>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</si>
  <si>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</si>
  <si>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</si>
  <si>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</si>
  <si>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</si>
  <si>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</si>
  <si>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</si>
  <si>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</si>
  <si>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</si>
  <si>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</si>
  <si>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</si>
  <si>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</si>
  <si>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</si>
  <si>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</si>
  <si>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</si>
  <si>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</si>
  <si>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-</t>
  </si>
  <si>
    <t>На дан 31. децембар 2002. године</t>
  </si>
  <si>
    <t>Na dan 1. januar 2003. godine</t>
  </si>
  <si>
    <t>По решењу о верификацији</t>
  </si>
  <si>
    <t>Исплаћене дивиденде</t>
  </si>
  <si>
    <t>Повећање капитала</t>
  </si>
  <si>
    <t>Уплаћени капитал</t>
  </si>
  <si>
    <t>Ревалоризација</t>
  </si>
  <si>
    <t>Покриће ревалоризационог губитка</t>
  </si>
  <si>
    <t>Прерасподела добити</t>
  </si>
  <si>
    <t>По решењу пореске управе</t>
  </si>
  <si>
    <t>Добит текуће године</t>
  </si>
  <si>
    <t>На дан 31. децембар 2003. године</t>
  </si>
  <si>
    <t>Основни капитал</t>
  </si>
  <si>
    <t>Остали капитал</t>
  </si>
  <si>
    <t>Емисиона премија</t>
  </si>
  <si>
    <t>Резерве издобити</t>
  </si>
  <si>
    <t xml:space="preserve"> Ревалоризационе резерве </t>
  </si>
  <si>
    <t>Нераспоређени добитак</t>
  </si>
  <si>
    <t>Губитак текуће године</t>
  </si>
  <si>
    <t>Укупно</t>
  </si>
  <si>
    <t>На дан 31. децембра 2003. године</t>
  </si>
  <si>
    <t xml:space="preserve">        -   </t>
  </si>
  <si>
    <t xml:space="preserve">            -   </t>
  </si>
  <si>
    <t xml:space="preserve">     </t>
  </si>
  <si>
    <t>Исправка фундменталне грешке и промена рачуноводствене политике</t>
  </si>
  <si>
    <t>Кориговано почетно стање</t>
  </si>
  <si>
    <t xml:space="preserve">      </t>
  </si>
  <si>
    <t>Повећање-смањење ревалоризационих резерви</t>
  </si>
  <si>
    <t>- </t>
  </si>
  <si>
    <t>162.444 </t>
  </si>
  <si>
    <t xml:space="preserve">             -   </t>
  </si>
  <si>
    <t>Нето добит – (Нето губитак) периода</t>
  </si>
  <si>
    <t>Продаја-стицање сопствених ација</t>
  </si>
  <si>
    <t>Пренос са једног облика капитала на други</t>
  </si>
  <si>
    <t>Расподела дивиденде</t>
  </si>
  <si>
    <t>Уплате власника-исплате власницима</t>
  </si>
  <si>
    <t>На дан 31. децембар 2004. године</t>
  </si>
  <si>
    <t xml:space="preserve">162.444       </t>
  </si>
  <si>
    <t>ЕФЕС ЗАЈЕЧАР ПИВАРА А.Д. - ЗАЈЕЧАР</t>
  </si>
  <si>
    <t>ЖЕЛЕЗНИЧКА 2, 19000 ЗАЈЕЧАР</t>
  </si>
  <si>
    <t>07213310</t>
  </si>
  <si>
    <t>III МИШЉЕЊЕ РЕВИЗОРА ERNST &amp; YOUNG BEOGRAD D.O.O.  О ФИНАНСИЈСКИМ ИЗВЕШТАЈИМА:</t>
  </si>
  <si>
    <t xml:space="preserve">                                     </t>
  </si>
  <si>
    <t xml:space="preserve"> - У току 2005. године извршена је повећанје капитала новом емисијом акција</t>
  </si>
  <si>
    <t>Увид се може извршити сваког радног дана 09,00-16,00 сати у седишту друштва , Железничка 2, 19000 Зајечар</t>
  </si>
  <si>
    <t>Жељко Петковић</t>
  </si>
  <si>
    <t>2005.</t>
  </si>
  <si>
    <t xml:space="preserve">2004. </t>
  </si>
  <si>
    <t>ИЗВОД ИЗ ГОДИШЊЕГ РАЧУНА ЗА 2005. ГОДИНУ</t>
  </si>
  <si>
    <t>Предузеће за производњу пива "ЕФЕС ЗАЈЕЧАР ПИВАРА" А.Д. - ЗАЈЕЧАР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</si>
</sst>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1A]d\.\ mmmm\ yyyy"/>
    <numFmt numFmtId="193" formatCode="#,##0.00;[Red]#,##0.00"/>
    <numFmt numFmtId="194" formatCode="#,##0;[Red]#,##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Book Antiqua"/>
      <family val="1"/>
    </font>
    <font>
      <b/>
      <sz val="9"/>
      <color indexed="10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5" fillId="2" borderId="3" xfId="0" applyFont="1" applyFill="1" applyBorder="1" applyAlignment="1">
      <alignment horizontal="right"/>
    </xf>
    <xf numFmtId="0" fontId="10" fillId="2" borderId="0" xfId="0" applyFont="1" applyFill="1" applyAlignment="1">
      <alignment/>
    </xf>
    <xf numFmtId="3" fontId="16" fillId="2" borderId="4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5" fillId="2" borderId="5" xfId="0" applyFont="1" applyFill="1" applyBorder="1" applyAlignment="1">
      <alignment horizontal="center" wrapText="1"/>
    </xf>
    <xf numFmtId="3" fontId="15" fillId="2" borderId="6" xfId="0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3" fontId="15" fillId="2" borderId="0" xfId="0" applyNumberFormat="1" applyFont="1" applyFill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15" fillId="2" borderId="4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8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left"/>
    </xf>
    <xf numFmtId="37" fontId="1" fillId="0" borderId="2" xfId="0" applyNumberFormat="1" applyFont="1" applyBorder="1" applyAlignment="1">
      <alignment horizontal="center" vertical="center"/>
    </xf>
    <xf numFmtId="37" fontId="1" fillId="0" borderId="2" xfId="0" applyNumberFormat="1" applyFont="1" applyBorder="1" applyAlignment="1">
      <alignment vertical="center"/>
    </xf>
    <xf numFmtId="37" fontId="1" fillId="0" borderId="2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center" vertical="center"/>
    </xf>
    <xf numFmtId="37" fontId="6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Alignment="1">
      <alignment horizontal="center" vertical="center" wrapText="1"/>
    </xf>
    <xf numFmtId="37" fontId="1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37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7" fontId="1" fillId="0" borderId="7" xfId="0" applyNumberFormat="1" applyFont="1" applyBorder="1" applyAlignment="1">
      <alignment horizontal="right" vertical="center"/>
    </xf>
    <xf numFmtId="37" fontId="1" fillId="0" borderId="11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/>
    </xf>
    <xf numFmtId="37" fontId="1" fillId="0" borderId="7" xfId="0" applyNumberFormat="1" applyFont="1" applyBorder="1" applyAlignment="1">
      <alignment horizontal="right" vertical="center"/>
    </xf>
    <xf numFmtId="37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7" fontId="1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7" fontId="1" fillId="0" borderId="7" xfId="0" applyNumberFormat="1" applyFont="1" applyBorder="1" applyAlignment="1">
      <alignment vertical="center"/>
    </xf>
    <xf numFmtId="37" fontId="1" fillId="0" borderId="11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7" fontId="1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7" fontId="1" fillId="0" borderId="7" xfId="0" applyNumberFormat="1" applyFont="1" applyBorder="1" applyAlignment="1">
      <alignment horizontal="center" vertical="center"/>
    </xf>
    <xf numFmtId="37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7" fontId="1" fillId="0" borderId="7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77</xdr:row>
      <xdr:rowOff>95250</xdr:rowOff>
    </xdr:from>
    <xdr:to>
      <xdr:col>9</xdr:col>
      <xdr:colOff>409575</xdr:colOff>
      <xdr:row>77</xdr:row>
      <xdr:rowOff>2219325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1306175"/>
          <a:ext cx="70866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Финансијски извештаји приказују објективно и истинито, по свим материјално значајним питањима, финансијско стање Предузећа на дан 31.децембар 2005. године и резултате његовог пословања и новчане токове за годину која се заврђила на тај дана, у складу са Законом о рачуноводству и ревизији, и осталим рачуноводственим прописима у Републици Србији"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dna%20pedja\RADNA%2024%2003\zavrsni%202005%20EZB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Statements on Cashflow"/>
      <sheetName val="Status of changes in equity"/>
    </sheetNames>
    <sheetDataSet>
      <sheetData sheetId="0">
        <row r="13">
          <cell r="J13">
            <v>1049256</v>
          </cell>
        </row>
        <row r="18">
          <cell r="J18">
            <v>0</v>
          </cell>
        </row>
        <row r="22">
          <cell r="J22">
            <v>108582</v>
          </cell>
        </row>
        <row r="24">
          <cell r="J24">
            <v>368499</v>
          </cell>
        </row>
        <row r="30">
          <cell r="J30">
            <v>0</v>
          </cell>
        </row>
        <row r="44">
          <cell r="J44">
            <v>426806</v>
          </cell>
        </row>
        <row r="46">
          <cell r="J46">
            <v>459085</v>
          </cell>
        </row>
        <row r="47">
          <cell r="J47">
            <v>0</v>
          </cell>
        </row>
        <row r="48">
          <cell r="J48">
            <v>523335</v>
          </cell>
        </row>
        <row r="49">
          <cell r="J49">
            <v>104384</v>
          </cell>
        </row>
        <row r="54">
          <cell r="J54">
            <v>11824</v>
          </cell>
        </row>
        <row r="56">
          <cell r="J56">
            <v>47863</v>
          </cell>
        </row>
        <row r="60">
          <cell r="J60">
            <v>161808</v>
          </cell>
        </row>
        <row r="66">
          <cell r="J66">
            <v>0</v>
          </cell>
        </row>
      </sheetData>
      <sheetData sheetId="1">
        <row r="6">
          <cell r="I6">
            <v>489380</v>
          </cell>
        </row>
        <row r="13">
          <cell r="I13">
            <v>576278</v>
          </cell>
        </row>
        <row r="23">
          <cell r="I23">
            <v>3658</v>
          </cell>
        </row>
        <row r="24">
          <cell r="I24">
            <v>40053</v>
          </cell>
        </row>
        <row r="25">
          <cell r="I25">
            <v>30212</v>
          </cell>
        </row>
        <row r="26">
          <cell r="I26">
            <v>9157</v>
          </cell>
        </row>
      </sheetData>
      <sheetData sheetId="2">
        <row r="14">
          <cell r="E14">
            <v>707479</v>
          </cell>
        </row>
        <row r="21">
          <cell r="E21">
            <v>853215</v>
          </cell>
        </row>
        <row r="34">
          <cell r="E34">
            <v>765</v>
          </cell>
        </row>
        <row r="46">
          <cell r="E46">
            <v>193055</v>
          </cell>
        </row>
        <row r="58">
          <cell r="E58">
            <v>445902</v>
          </cell>
        </row>
        <row r="66">
          <cell r="E66">
            <v>104172</v>
          </cell>
        </row>
        <row r="83">
          <cell r="E83">
            <v>1847</v>
          </cell>
        </row>
        <row r="85">
          <cell r="E85">
            <v>1269</v>
          </cell>
        </row>
      </sheetData>
      <sheetData sheetId="3">
        <row r="19">
          <cell r="H19">
            <v>-104384</v>
          </cell>
        </row>
        <row r="23">
          <cell r="B23">
            <v>24651.4</v>
          </cell>
          <cell r="D23">
            <v>421997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workbookViewId="0" topLeftCell="A1">
      <selection activeCell="L77" sqref="L77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0.8515625" style="1" bestFit="1" customWidth="1"/>
    <col min="4" max="5" width="11.421875" style="48" bestFit="1" customWidth="1"/>
    <col min="6" max="7" width="10.8515625" style="1" bestFit="1" customWidth="1"/>
    <col min="8" max="8" width="10.140625" style="1" bestFit="1" customWidth="1"/>
    <col min="9" max="10" width="10.8515625" style="48" bestFit="1" customWidth="1"/>
    <col min="11" max="16384" width="9.140625" style="1" customWidth="1"/>
  </cols>
  <sheetData>
    <row r="1" spans="1:10" ht="34.5" customHeight="1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47" t="s">
        <v>144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2.75" customHeight="1">
      <c r="A3" s="126" t="s">
        <v>145</v>
      </c>
      <c r="B3" s="138"/>
      <c r="C3" s="138"/>
      <c r="D3" s="138"/>
      <c r="E3" s="138"/>
      <c r="F3" s="138"/>
      <c r="G3" s="138"/>
      <c r="H3" s="138"/>
      <c r="I3" s="138"/>
      <c r="J3" s="138"/>
    </row>
    <row r="4" ht="4.5" customHeight="1"/>
    <row r="5" spans="1:10" ht="12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1.25">
      <c r="A6" s="158" t="s">
        <v>6</v>
      </c>
      <c r="B6" s="158"/>
      <c r="C6" s="170" t="s">
        <v>134</v>
      </c>
      <c r="D6" s="170"/>
      <c r="E6" s="170"/>
      <c r="F6" s="170"/>
      <c r="G6" s="158" t="s">
        <v>8</v>
      </c>
      <c r="H6" s="158"/>
      <c r="I6" s="169" t="s">
        <v>136</v>
      </c>
      <c r="J6" s="169"/>
    </row>
    <row r="7" spans="1:10" ht="11.25">
      <c r="A7" s="158" t="s">
        <v>7</v>
      </c>
      <c r="B7" s="158"/>
      <c r="C7" s="159" t="s">
        <v>135</v>
      </c>
      <c r="D7" s="160"/>
      <c r="E7" s="160"/>
      <c r="F7" s="161"/>
      <c r="G7" s="158" t="s">
        <v>9</v>
      </c>
      <c r="H7" s="158"/>
      <c r="I7" s="159">
        <v>101335688</v>
      </c>
      <c r="J7" s="161"/>
    </row>
    <row r="8" spans="1:10" ht="3" customHeight="1">
      <c r="A8" s="4"/>
      <c r="B8" s="4"/>
      <c r="C8" s="2"/>
      <c r="D8" s="58"/>
      <c r="E8" s="49"/>
      <c r="F8" s="3"/>
      <c r="G8" s="5"/>
      <c r="H8" s="5"/>
      <c r="I8" s="49"/>
      <c r="J8" s="49"/>
    </row>
    <row r="9" spans="1:10" ht="12.75" customHeight="1">
      <c r="A9" s="162" t="s">
        <v>13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2.25" customHeight="1">
      <c r="A10" s="7"/>
      <c r="B10" s="7"/>
      <c r="C10" s="7"/>
      <c r="D10" s="50"/>
      <c r="E10" s="50"/>
      <c r="F10" s="7"/>
      <c r="G10" s="7"/>
      <c r="H10" s="7"/>
      <c r="I10" s="50"/>
      <c r="J10" s="50"/>
    </row>
    <row r="11" spans="1:10" ht="12">
      <c r="A11" s="140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11.25" customHeight="1">
      <c r="A12" s="168" t="s">
        <v>1</v>
      </c>
      <c r="B12" s="168"/>
      <c r="C12" s="168"/>
      <c r="D12" s="54" t="s">
        <v>2</v>
      </c>
      <c r="E12" s="51" t="s">
        <v>142</v>
      </c>
      <c r="F12" s="168" t="s">
        <v>3</v>
      </c>
      <c r="G12" s="168"/>
      <c r="H12" s="168"/>
      <c r="I12" s="51" t="s">
        <v>2</v>
      </c>
      <c r="J12" s="51" t="s">
        <v>142</v>
      </c>
    </row>
    <row r="13" spans="1:10" ht="11.25">
      <c r="A13" s="148" t="s">
        <v>16</v>
      </c>
      <c r="B13" s="148"/>
      <c r="C13" s="148"/>
      <c r="D13" s="52">
        <f>D16+D18</f>
        <v>984659</v>
      </c>
      <c r="E13" s="52">
        <f>E16+E18</f>
        <v>1049256</v>
      </c>
      <c r="F13" s="148" t="s">
        <v>4</v>
      </c>
      <c r="G13" s="148"/>
      <c r="H13" s="148"/>
      <c r="I13" s="53">
        <f>I14+I15+I16+I17+I18+I19</f>
        <v>965821</v>
      </c>
      <c r="J13" s="53">
        <f>J14+J15+J16+J17+J18+J19</f>
        <v>1304842</v>
      </c>
    </row>
    <row r="14" spans="1:10" ht="11.25">
      <c r="A14" s="152" t="s">
        <v>17</v>
      </c>
      <c r="B14" s="148"/>
      <c r="C14" s="148"/>
      <c r="D14" s="52"/>
      <c r="E14" s="52"/>
      <c r="F14" s="124" t="s">
        <v>24</v>
      </c>
      <c r="G14" s="124"/>
      <c r="H14" s="124"/>
      <c r="I14" s="53">
        <v>405398</v>
      </c>
      <c r="J14" s="53">
        <f>+'[1]Balance Sheet'!$J$44</f>
        <v>426806</v>
      </c>
    </row>
    <row r="15" spans="1:10" ht="11.25">
      <c r="A15" s="124" t="s">
        <v>18</v>
      </c>
      <c r="B15" s="124"/>
      <c r="C15" s="124"/>
      <c r="D15" s="52"/>
      <c r="E15" s="52"/>
      <c r="F15" s="149" t="s">
        <v>25</v>
      </c>
      <c r="G15" s="150"/>
      <c r="H15" s="151"/>
      <c r="I15" s="53"/>
      <c r="J15" s="53"/>
    </row>
    <row r="16" spans="1:10" ht="11.25">
      <c r="A16" s="118" t="s">
        <v>49</v>
      </c>
      <c r="B16" s="163"/>
      <c r="C16" s="164"/>
      <c r="D16" s="97">
        <v>981417</v>
      </c>
      <c r="E16" s="97">
        <f>+'[1]Balance Sheet'!$J$13</f>
        <v>1049256</v>
      </c>
      <c r="F16" s="149" t="s">
        <v>26</v>
      </c>
      <c r="G16" s="150"/>
      <c r="H16" s="151"/>
      <c r="I16" s="53">
        <v>37088</v>
      </c>
      <c r="J16" s="53">
        <f>+'[1]Balance Sheet'!$J$46</f>
        <v>459085</v>
      </c>
    </row>
    <row r="17" spans="1:10" ht="11.25">
      <c r="A17" s="165"/>
      <c r="B17" s="166"/>
      <c r="C17" s="167"/>
      <c r="D17" s="98"/>
      <c r="E17" s="98"/>
      <c r="F17" s="124" t="s">
        <v>27</v>
      </c>
      <c r="G17" s="124"/>
      <c r="H17" s="124"/>
      <c r="I17" s="53">
        <v>162444</v>
      </c>
      <c r="J17" s="53">
        <f>+'[1]Balance Sheet'!$J$47</f>
        <v>0</v>
      </c>
    </row>
    <row r="18" spans="1:10" ht="11.25">
      <c r="A18" s="152" t="s">
        <v>67</v>
      </c>
      <c r="B18" s="152"/>
      <c r="C18" s="152"/>
      <c r="D18" s="52">
        <v>3242</v>
      </c>
      <c r="E18" s="52">
        <f>+'[1]Balance Sheet'!$J$18</f>
        <v>0</v>
      </c>
      <c r="F18" s="124" t="s">
        <v>61</v>
      </c>
      <c r="G18" s="124"/>
      <c r="H18" s="124"/>
      <c r="I18" s="53">
        <v>716393</v>
      </c>
      <c r="J18" s="53">
        <f>+'[1]Balance Sheet'!$J$48</f>
        <v>523335</v>
      </c>
    </row>
    <row r="19" spans="1:10" ht="11.25">
      <c r="A19" s="148" t="s">
        <v>50</v>
      </c>
      <c r="B19" s="148"/>
      <c r="C19" s="148"/>
      <c r="D19" s="52">
        <f>D20+D21+D22</f>
        <v>251359</v>
      </c>
      <c r="E19" s="52">
        <f>E20+E21+E22</f>
        <v>477081</v>
      </c>
      <c r="F19" s="124" t="s">
        <v>28</v>
      </c>
      <c r="G19" s="124"/>
      <c r="H19" s="124"/>
      <c r="I19" s="53">
        <v>-355502</v>
      </c>
      <c r="J19" s="53">
        <f>-'[1]Balance Sheet'!$J$49</f>
        <v>-104384</v>
      </c>
    </row>
    <row r="20" spans="1:12" ht="11.25">
      <c r="A20" s="149" t="s">
        <v>15</v>
      </c>
      <c r="B20" s="150"/>
      <c r="C20" s="151"/>
      <c r="D20" s="52">
        <v>145616</v>
      </c>
      <c r="E20" s="52">
        <f>+'[1]Balance Sheet'!$J$22</f>
        <v>108582</v>
      </c>
      <c r="F20" s="124" t="s">
        <v>29</v>
      </c>
      <c r="G20" s="124"/>
      <c r="H20" s="124"/>
      <c r="I20" s="53"/>
      <c r="J20" s="53"/>
      <c r="L20" s="21"/>
    </row>
    <row r="21" spans="1:12" ht="12">
      <c r="A21" s="149" t="s">
        <v>68</v>
      </c>
      <c r="B21" s="150"/>
      <c r="C21" s="151"/>
      <c r="D21" s="52">
        <v>103250</v>
      </c>
      <c r="E21" s="52">
        <f>+'[1]Balance Sheet'!$J$24</f>
        <v>368499</v>
      </c>
      <c r="F21" s="172" t="s">
        <v>30</v>
      </c>
      <c r="G21" s="86"/>
      <c r="H21" s="87"/>
      <c r="I21" s="69">
        <f>I23+I24+I25+I26</f>
        <v>270197</v>
      </c>
      <c r="J21" s="69">
        <f>J23+J24+J25+J26</f>
        <v>221495</v>
      </c>
      <c r="L21" s="20"/>
    </row>
    <row r="22" spans="1:10" ht="11.25">
      <c r="A22" s="152" t="s">
        <v>19</v>
      </c>
      <c r="B22" s="152"/>
      <c r="C22" s="152"/>
      <c r="D22" s="52">
        <v>2493</v>
      </c>
      <c r="E22" s="52">
        <f>+'[1]Balance Sheet'!$J$30</f>
        <v>0</v>
      </c>
      <c r="F22" s="88"/>
      <c r="G22" s="67"/>
      <c r="H22" s="68"/>
      <c r="I22" s="70"/>
      <c r="J22" s="70"/>
    </row>
    <row r="23" spans="1:12" ht="12">
      <c r="A23" s="148" t="s">
        <v>20</v>
      </c>
      <c r="B23" s="148"/>
      <c r="C23" s="148"/>
      <c r="D23" s="52">
        <f>D13+D19</f>
        <v>1236018</v>
      </c>
      <c r="E23" s="52">
        <f>E13+E19</f>
        <v>1526337</v>
      </c>
      <c r="F23" s="144" t="s">
        <v>31</v>
      </c>
      <c r="G23" s="145"/>
      <c r="H23" s="146"/>
      <c r="I23" s="53">
        <v>11978</v>
      </c>
      <c r="J23" s="53">
        <f>+'[1]Balance Sheet'!$J$54</f>
        <v>11824</v>
      </c>
      <c r="L23" s="20"/>
    </row>
    <row r="24" spans="1:10" ht="11.25">
      <c r="A24" s="148" t="s">
        <v>21</v>
      </c>
      <c r="B24" s="148"/>
      <c r="C24" s="148"/>
      <c r="D24" s="52"/>
      <c r="E24" s="52"/>
      <c r="F24" s="152" t="s">
        <v>32</v>
      </c>
      <c r="G24" s="152"/>
      <c r="H24" s="152"/>
      <c r="I24" s="53">
        <v>20495</v>
      </c>
      <c r="J24" s="53">
        <f>+'[1]Balance Sheet'!$J$56</f>
        <v>47863</v>
      </c>
    </row>
    <row r="25" spans="1:10" ht="11.25">
      <c r="A25" s="66" t="s">
        <v>22</v>
      </c>
      <c r="B25" s="66"/>
      <c r="C25" s="66"/>
      <c r="D25" s="52">
        <f>D23</f>
        <v>1236018</v>
      </c>
      <c r="E25" s="52">
        <f>E23</f>
        <v>1526337</v>
      </c>
      <c r="F25" s="124" t="s">
        <v>33</v>
      </c>
      <c r="G25" s="124"/>
      <c r="H25" s="124"/>
      <c r="I25" s="53">
        <v>237378</v>
      </c>
      <c r="J25" s="53">
        <f>+'[1]Balance Sheet'!$J$60</f>
        <v>161808</v>
      </c>
    </row>
    <row r="26" spans="1:10" ht="11.25">
      <c r="A26" s="66" t="s">
        <v>23</v>
      </c>
      <c r="B26" s="66"/>
      <c r="C26" s="66"/>
      <c r="D26" s="52"/>
      <c r="E26" s="52"/>
      <c r="F26" s="124" t="s">
        <v>34</v>
      </c>
      <c r="G26" s="124"/>
      <c r="H26" s="124"/>
      <c r="I26" s="53">
        <v>346</v>
      </c>
      <c r="J26" s="53">
        <f>+'[1]Balance Sheet'!$J$66</f>
        <v>0</v>
      </c>
    </row>
    <row r="27" spans="1:10" ht="3.75" customHeight="1">
      <c r="A27" s="15"/>
      <c r="B27" s="15"/>
      <c r="C27" s="15"/>
      <c r="D27" s="59"/>
      <c r="E27" s="59"/>
      <c r="F27" s="153" t="s">
        <v>35</v>
      </c>
      <c r="G27" s="153"/>
      <c r="H27" s="153"/>
      <c r="I27" s="69">
        <f>I13+I21</f>
        <v>1236018</v>
      </c>
      <c r="J27" s="69">
        <f>J13+J21</f>
        <v>1526337</v>
      </c>
    </row>
    <row r="28" spans="1:11" ht="10.5" customHeight="1">
      <c r="A28" s="154" t="s">
        <v>51</v>
      </c>
      <c r="B28" s="155"/>
      <c r="C28" s="155"/>
      <c r="D28" s="155"/>
      <c r="E28" s="155"/>
      <c r="F28" s="153"/>
      <c r="G28" s="153"/>
      <c r="H28" s="153"/>
      <c r="I28" s="70"/>
      <c r="J28" s="70"/>
      <c r="K28" s="1" t="s">
        <v>47</v>
      </c>
    </row>
    <row r="29" spans="1:10" ht="12" customHeight="1">
      <c r="A29" s="156"/>
      <c r="B29" s="156"/>
      <c r="C29" s="156"/>
      <c r="D29" s="156"/>
      <c r="E29" s="157"/>
      <c r="F29" s="115" t="s">
        <v>36</v>
      </c>
      <c r="G29" s="116"/>
      <c r="H29" s="116"/>
      <c r="I29" s="122"/>
      <c r="J29" s="122"/>
    </row>
    <row r="30" spans="1:10" ht="4.5" customHeight="1">
      <c r="A30" s="105" t="s">
        <v>72</v>
      </c>
      <c r="B30" s="106"/>
      <c r="C30" s="107"/>
      <c r="D30" s="114" t="s">
        <v>2</v>
      </c>
      <c r="E30" s="114" t="s">
        <v>142</v>
      </c>
      <c r="F30" s="117"/>
      <c r="G30" s="117"/>
      <c r="H30" s="117"/>
      <c r="I30" s="123"/>
      <c r="J30" s="123"/>
    </row>
    <row r="31" spans="1:10" ht="5.25" customHeight="1">
      <c r="A31" s="108"/>
      <c r="B31" s="109"/>
      <c r="C31" s="110"/>
      <c r="D31" s="114"/>
      <c r="E31" s="114"/>
      <c r="F31" s="17"/>
      <c r="G31" s="17"/>
      <c r="H31" s="17"/>
      <c r="I31" s="55"/>
      <c r="J31" s="55"/>
    </row>
    <row r="32" spans="1:10" ht="9.75" customHeight="1">
      <c r="A32" s="111"/>
      <c r="B32" s="112"/>
      <c r="C32" s="113"/>
      <c r="D32" s="114"/>
      <c r="E32" s="114"/>
      <c r="F32" s="155" t="s">
        <v>11</v>
      </c>
      <c r="G32" s="155"/>
      <c r="H32" s="155"/>
      <c r="I32" s="155"/>
      <c r="J32" s="155"/>
    </row>
    <row r="33" spans="1:10" ht="14.25" customHeight="1">
      <c r="A33" s="149" t="s">
        <v>55</v>
      </c>
      <c r="B33" s="150"/>
      <c r="C33" s="151"/>
      <c r="D33" s="52">
        <v>998082</v>
      </c>
      <c r="E33" s="52">
        <f>+'[1]Statements on Cashflow'!$E$14</f>
        <v>707479</v>
      </c>
      <c r="F33" s="155"/>
      <c r="G33" s="155"/>
      <c r="H33" s="155"/>
      <c r="I33" s="155"/>
      <c r="J33" s="155"/>
    </row>
    <row r="34" spans="1:10" ht="12" customHeight="1">
      <c r="A34" s="149" t="s">
        <v>54</v>
      </c>
      <c r="B34" s="150"/>
      <c r="C34" s="151"/>
      <c r="D34" s="52">
        <v>-1021323</v>
      </c>
      <c r="E34" s="52">
        <f>-'[1]Statements on Cashflow'!$E$21</f>
        <v>-853215</v>
      </c>
      <c r="F34" s="121" t="s">
        <v>75</v>
      </c>
      <c r="G34" s="148"/>
      <c r="H34" s="148"/>
      <c r="I34" s="114" t="s">
        <v>2</v>
      </c>
      <c r="J34" s="114" t="s">
        <v>142</v>
      </c>
    </row>
    <row r="35" spans="1:12" ht="11.25" customHeight="1">
      <c r="A35" s="149" t="s">
        <v>52</v>
      </c>
      <c r="B35" s="150"/>
      <c r="C35" s="151"/>
      <c r="D35" s="52">
        <v>-23241</v>
      </c>
      <c r="E35" s="52">
        <f>+E33+E34</f>
        <v>-145736</v>
      </c>
      <c r="F35" s="148"/>
      <c r="G35" s="148"/>
      <c r="H35" s="148"/>
      <c r="I35" s="114"/>
      <c r="J35" s="114"/>
      <c r="L35" s="21"/>
    </row>
    <row r="36" spans="1:10" ht="12.75" customHeight="1">
      <c r="A36" s="78" t="s">
        <v>73</v>
      </c>
      <c r="B36" s="79"/>
      <c r="C36" s="80"/>
      <c r="D36" s="93"/>
      <c r="E36" s="93"/>
      <c r="F36" s="149" t="s">
        <v>5</v>
      </c>
      <c r="G36" s="150"/>
      <c r="H36" s="151"/>
      <c r="I36" s="53">
        <v>593614</v>
      </c>
      <c r="J36" s="53">
        <f>+'[1]Income Statement'!$I$6</f>
        <v>489380</v>
      </c>
    </row>
    <row r="37" spans="1:10" ht="12.75" customHeight="1">
      <c r="A37" s="81"/>
      <c r="B37" s="82"/>
      <c r="C37" s="83"/>
      <c r="D37" s="93"/>
      <c r="E37" s="93"/>
      <c r="F37" s="124" t="s">
        <v>64</v>
      </c>
      <c r="G37" s="124"/>
      <c r="H37" s="124"/>
      <c r="I37" s="53">
        <v>729156</v>
      </c>
      <c r="J37" s="53">
        <f>+'[1]Income Statement'!$I$13</f>
        <v>576278</v>
      </c>
    </row>
    <row r="38" spans="1:16" ht="12.75" customHeight="1">
      <c r="A38" s="141" t="s">
        <v>53</v>
      </c>
      <c r="B38" s="142"/>
      <c r="C38" s="143"/>
      <c r="D38" s="52">
        <v>17715</v>
      </c>
      <c r="E38" s="52">
        <f>+'[1]Statements on Cashflow'!$E$34</f>
        <v>765</v>
      </c>
      <c r="F38" s="124" t="s">
        <v>62</v>
      </c>
      <c r="G38" s="124"/>
      <c r="H38" s="124"/>
      <c r="I38" s="53">
        <f>I36-I37</f>
        <v>-135542</v>
      </c>
      <c r="J38" s="53">
        <f>J36-J37</f>
        <v>-86898</v>
      </c>
      <c r="L38" s="12"/>
      <c r="M38" s="12"/>
      <c r="N38" s="12"/>
      <c r="O38" s="12"/>
      <c r="P38" s="12"/>
    </row>
    <row r="39" spans="1:16" ht="12.75" customHeight="1">
      <c r="A39" s="118" t="s">
        <v>56</v>
      </c>
      <c r="B39" s="119"/>
      <c r="C39" s="120"/>
      <c r="D39" s="52">
        <v>-105720</v>
      </c>
      <c r="E39" s="52">
        <f>-'[1]Statements on Cashflow'!$E$46</f>
        <v>-193055</v>
      </c>
      <c r="F39" s="124" t="s">
        <v>37</v>
      </c>
      <c r="G39" s="124"/>
      <c r="H39" s="124"/>
      <c r="I39" s="53">
        <v>1619</v>
      </c>
      <c r="J39" s="53">
        <f>+'[1]Income Statement'!$I$23</f>
        <v>3658</v>
      </c>
      <c r="L39" s="8"/>
      <c r="M39" s="13"/>
      <c r="N39" s="13"/>
      <c r="O39" s="6"/>
      <c r="P39" s="6"/>
    </row>
    <row r="40" spans="1:16" ht="12.75" customHeight="1">
      <c r="A40" s="149" t="s">
        <v>52</v>
      </c>
      <c r="B40" s="150"/>
      <c r="C40" s="151"/>
      <c r="D40" s="52">
        <v>-88005</v>
      </c>
      <c r="E40" s="52">
        <f>+E38+E39</f>
        <v>-192290</v>
      </c>
      <c r="F40" s="124" t="s">
        <v>38</v>
      </c>
      <c r="G40" s="124"/>
      <c r="H40" s="124"/>
      <c r="I40" s="53">
        <v>18427</v>
      </c>
      <c r="J40" s="53">
        <f>+'[1]Income Statement'!$I$24</f>
        <v>40053</v>
      </c>
      <c r="L40" s="13"/>
      <c r="M40" s="13"/>
      <c r="N40" s="13"/>
      <c r="O40" s="6"/>
      <c r="P40" s="6"/>
    </row>
    <row r="41" spans="1:16" ht="12.75" customHeight="1">
      <c r="A41" s="121" t="s">
        <v>74</v>
      </c>
      <c r="B41" s="121"/>
      <c r="C41" s="121"/>
      <c r="D41" s="97"/>
      <c r="E41" s="97"/>
      <c r="F41" s="176" t="s">
        <v>39</v>
      </c>
      <c r="G41" s="176"/>
      <c r="H41" s="176"/>
      <c r="I41" s="53">
        <v>3813</v>
      </c>
      <c r="J41" s="53">
        <f>+'[1]Income Statement'!$I$25</f>
        <v>30212</v>
      </c>
      <c r="L41" s="6"/>
      <c r="M41" s="6"/>
      <c r="N41" s="6"/>
      <c r="O41" s="11"/>
      <c r="P41" s="11"/>
    </row>
    <row r="42" spans="1:16" ht="11.25" customHeight="1">
      <c r="A42" s="121"/>
      <c r="B42" s="121"/>
      <c r="C42" s="121"/>
      <c r="D42" s="98"/>
      <c r="E42" s="98"/>
      <c r="F42" s="90" t="s">
        <v>40</v>
      </c>
      <c r="G42" s="82"/>
      <c r="H42" s="83"/>
      <c r="I42" s="53">
        <v>206619</v>
      </c>
      <c r="J42" s="53">
        <f>+'[1]Income Statement'!$I$26</f>
        <v>9157</v>
      </c>
      <c r="L42" s="6"/>
      <c r="M42" s="6"/>
      <c r="N42" s="6"/>
      <c r="O42" s="11"/>
      <c r="P42" s="11"/>
    </row>
    <row r="43" spans="1:16" ht="13.5" customHeight="1">
      <c r="A43" s="118" t="s">
        <v>57</v>
      </c>
      <c r="B43" s="119"/>
      <c r="C43" s="120"/>
      <c r="D43" s="52">
        <v>98176</v>
      </c>
      <c r="E43" s="52">
        <f>+'[1]Statements on Cashflow'!$E$58</f>
        <v>445902</v>
      </c>
      <c r="F43" s="149" t="s">
        <v>76</v>
      </c>
      <c r="G43" s="150"/>
      <c r="H43" s="151"/>
      <c r="I43" s="53"/>
      <c r="J43" s="53"/>
      <c r="L43" s="6"/>
      <c r="M43" s="6"/>
      <c r="N43" s="6"/>
      <c r="O43" s="11"/>
      <c r="P43" s="11"/>
    </row>
    <row r="44" spans="1:16" ht="12" customHeight="1">
      <c r="A44" s="118" t="s">
        <v>58</v>
      </c>
      <c r="B44" s="119"/>
      <c r="C44" s="120"/>
      <c r="D44" s="52">
        <v>0</v>
      </c>
      <c r="E44" s="52">
        <f>-'[1]Statements on Cashflow'!$E$66</f>
        <v>-104172</v>
      </c>
      <c r="F44" s="99" t="s">
        <v>41</v>
      </c>
      <c r="G44" s="100"/>
      <c r="H44" s="101"/>
      <c r="I44" s="69"/>
      <c r="J44" s="69"/>
      <c r="K44" s="109"/>
      <c r="L44" s="109"/>
      <c r="M44" s="109"/>
      <c r="N44" s="6"/>
      <c r="O44" s="11"/>
      <c r="P44" s="11"/>
    </row>
    <row r="45" spans="1:16" ht="13.5" customHeight="1">
      <c r="A45" s="149" t="s">
        <v>52</v>
      </c>
      <c r="B45" s="150"/>
      <c r="C45" s="151"/>
      <c r="D45" s="52">
        <v>98176</v>
      </c>
      <c r="E45" s="52">
        <f>+E43+E44</f>
        <v>341730</v>
      </c>
      <c r="F45" s="102"/>
      <c r="G45" s="103"/>
      <c r="H45" s="104"/>
      <c r="I45" s="70"/>
      <c r="J45" s="70"/>
      <c r="K45" s="125"/>
      <c r="L45" s="125"/>
      <c r="M45" s="125"/>
      <c r="N45" s="6"/>
      <c r="O45" s="11"/>
      <c r="P45" s="11"/>
    </row>
    <row r="46" spans="1:16" ht="13.5" customHeight="1">
      <c r="A46" s="173" t="s">
        <v>70</v>
      </c>
      <c r="B46" s="174"/>
      <c r="C46" s="175"/>
      <c r="D46" s="52">
        <v>1113973</v>
      </c>
      <c r="E46" s="52">
        <f>+E33+E38+E43</f>
        <v>1154146</v>
      </c>
      <c r="F46" s="124" t="s">
        <v>42</v>
      </c>
      <c r="G46" s="124"/>
      <c r="H46" s="124"/>
      <c r="I46" s="53"/>
      <c r="J46" s="53"/>
      <c r="K46" s="125"/>
      <c r="L46" s="125"/>
      <c r="M46" s="125"/>
      <c r="N46" s="14"/>
      <c r="O46" s="6"/>
      <c r="P46" s="6"/>
    </row>
    <row r="47" spans="1:16" ht="13.5" customHeight="1">
      <c r="A47" s="173" t="s">
        <v>69</v>
      </c>
      <c r="B47" s="174"/>
      <c r="C47" s="175"/>
      <c r="D47" s="52">
        <v>-1127043</v>
      </c>
      <c r="E47" s="52">
        <f>+E34+E39+E44</f>
        <v>-1150442</v>
      </c>
      <c r="F47" s="75" t="s">
        <v>43</v>
      </c>
      <c r="G47" s="76"/>
      <c r="H47" s="77"/>
      <c r="I47" s="53"/>
      <c r="J47" s="53"/>
      <c r="K47" s="10"/>
      <c r="L47" s="10"/>
      <c r="M47" s="10"/>
      <c r="N47" s="14"/>
      <c r="O47" s="6"/>
      <c r="P47" s="6"/>
    </row>
    <row r="48" spans="1:16" ht="13.5" customHeight="1">
      <c r="A48" s="94" t="s">
        <v>59</v>
      </c>
      <c r="B48" s="95"/>
      <c r="C48" s="96"/>
      <c r="D48" s="52">
        <v>-13070</v>
      </c>
      <c r="E48" s="52">
        <f>+E46+E47</f>
        <v>3704</v>
      </c>
      <c r="F48" s="64" t="s">
        <v>63</v>
      </c>
      <c r="G48" s="65"/>
      <c r="H48" s="89"/>
      <c r="I48" s="69"/>
      <c r="J48" s="69"/>
      <c r="L48" s="14"/>
      <c r="M48" s="8"/>
      <c r="N48" s="8"/>
      <c r="O48" s="6"/>
      <c r="P48" s="6"/>
    </row>
    <row r="49" spans="1:16" ht="7.5" customHeight="1">
      <c r="A49" s="78" t="s">
        <v>45</v>
      </c>
      <c r="B49" s="79"/>
      <c r="C49" s="80"/>
      <c r="D49" s="97">
        <v>16227</v>
      </c>
      <c r="E49" s="97">
        <f>+D53</f>
        <v>3157</v>
      </c>
      <c r="F49" s="90"/>
      <c r="G49" s="91"/>
      <c r="H49" s="92"/>
      <c r="I49" s="70"/>
      <c r="J49" s="70"/>
      <c r="L49" s="6"/>
      <c r="M49" s="6"/>
      <c r="N49" s="6"/>
      <c r="O49" s="6"/>
      <c r="P49" s="6"/>
    </row>
    <row r="50" spans="1:16" ht="12.75" customHeight="1">
      <c r="A50" s="81"/>
      <c r="B50" s="82"/>
      <c r="C50" s="83"/>
      <c r="D50" s="98"/>
      <c r="E50" s="98"/>
      <c r="F50" s="78" t="s">
        <v>65</v>
      </c>
      <c r="G50" s="79"/>
      <c r="H50" s="80"/>
      <c r="I50" s="69">
        <f>I38+I39+I41-I40-I42</f>
        <v>-355156</v>
      </c>
      <c r="J50" s="69">
        <f>J38+J39+J41-J40-J42</f>
        <v>-102238</v>
      </c>
      <c r="L50" s="15"/>
      <c r="M50" s="15"/>
      <c r="N50" s="15"/>
      <c r="O50" s="11"/>
      <c r="P50" s="11"/>
    </row>
    <row r="51" spans="1:16" ht="8.25" customHeight="1">
      <c r="A51" s="78" t="s">
        <v>60</v>
      </c>
      <c r="B51" s="79"/>
      <c r="C51" s="80"/>
      <c r="D51" s="97"/>
      <c r="E51" s="97">
        <f>+'[1]Statements on Cashflow'!$E$83-'[1]Statements on Cashflow'!$E$85</f>
        <v>578</v>
      </c>
      <c r="F51" s="81"/>
      <c r="G51" s="82"/>
      <c r="H51" s="83"/>
      <c r="I51" s="70"/>
      <c r="J51" s="70"/>
      <c r="L51" s="6"/>
      <c r="M51" s="6"/>
      <c r="N51" s="6"/>
      <c r="O51" s="11"/>
      <c r="P51" s="11"/>
    </row>
    <row r="52" spans="1:16" ht="13.5" customHeight="1">
      <c r="A52" s="81"/>
      <c r="B52" s="82"/>
      <c r="C52" s="83"/>
      <c r="D52" s="98"/>
      <c r="E52" s="98"/>
      <c r="F52" s="66" t="s">
        <v>44</v>
      </c>
      <c r="G52" s="66"/>
      <c r="H52" s="66"/>
      <c r="I52" s="53"/>
      <c r="J52" s="53"/>
      <c r="L52" s="14"/>
      <c r="M52" s="14"/>
      <c r="N52" s="14"/>
      <c r="O52" s="6"/>
      <c r="P52" s="6"/>
    </row>
    <row r="53" spans="1:16" ht="14.25" customHeight="1">
      <c r="A53" s="121" t="s">
        <v>46</v>
      </c>
      <c r="B53" s="121"/>
      <c r="C53" s="121"/>
      <c r="D53" s="93">
        <v>3157</v>
      </c>
      <c r="E53" s="93">
        <f>+E48+E49+E51</f>
        <v>7439</v>
      </c>
      <c r="F53" s="85" t="s">
        <v>71</v>
      </c>
      <c r="G53" s="86"/>
      <c r="H53" s="87"/>
      <c r="I53" s="69">
        <f>I50</f>
        <v>-355156</v>
      </c>
      <c r="J53" s="69">
        <f>J50</f>
        <v>-102238</v>
      </c>
      <c r="L53" s="14"/>
      <c r="M53" s="16"/>
      <c r="N53" s="16"/>
      <c r="O53" s="6"/>
      <c r="P53" s="6"/>
    </row>
    <row r="54" spans="1:16" ht="5.25" customHeight="1">
      <c r="A54" s="121"/>
      <c r="B54" s="121"/>
      <c r="C54" s="121"/>
      <c r="D54" s="93"/>
      <c r="E54" s="93"/>
      <c r="F54" s="88"/>
      <c r="G54" s="67"/>
      <c r="H54" s="68"/>
      <c r="I54" s="70"/>
      <c r="J54" s="70"/>
      <c r="L54" s="8"/>
      <c r="M54" s="8"/>
      <c r="N54" s="8"/>
      <c r="O54" s="6"/>
      <c r="P54" s="6"/>
    </row>
    <row r="55" spans="1:16" ht="9" customHeight="1">
      <c r="A55" s="8"/>
      <c r="B55" s="8"/>
      <c r="C55" s="8"/>
      <c r="D55" s="56"/>
      <c r="E55" s="56"/>
      <c r="F55" s="9"/>
      <c r="G55" s="9"/>
      <c r="H55" s="9"/>
      <c r="I55" s="56"/>
      <c r="J55" s="56"/>
      <c r="L55" s="6"/>
      <c r="M55" s="6"/>
      <c r="N55" s="6"/>
      <c r="O55" s="11"/>
      <c r="P55" s="11"/>
    </row>
    <row r="56" spans="1:16" ht="11.25" customHeight="1">
      <c r="A56" s="140" t="s">
        <v>94</v>
      </c>
      <c r="B56" s="140"/>
      <c r="C56" s="140"/>
      <c r="D56" s="140"/>
      <c r="E56" s="140"/>
      <c r="F56" s="140"/>
      <c r="G56" s="140"/>
      <c r="H56" s="140"/>
      <c r="I56" s="140"/>
      <c r="J56" s="140"/>
      <c r="L56" s="6"/>
      <c r="M56" s="6"/>
      <c r="N56" s="6"/>
      <c r="O56" s="6"/>
      <c r="P56" s="6"/>
    </row>
    <row r="57" spans="1:16" ht="11.25" customHeight="1">
      <c r="A57" s="180"/>
      <c r="B57" s="180"/>
      <c r="C57" s="179" t="s">
        <v>143</v>
      </c>
      <c r="D57" s="179"/>
      <c r="E57" s="179"/>
      <c r="F57" s="179"/>
      <c r="G57" s="177" t="s">
        <v>142</v>
      </c>
      <c r="H57" s="177"/>
      <c r="I57" s="177"/>
      <c r="J57" s="177"/>
      <c r="L57" s="6"/>
      <c r="M57" s="6"/>
      <c r="N57" s="6"/>
      <c r="O57" s="6"/>
      <c r="P57" s="6"/>
    </row>
    <row r="58" spans="1:16" ht="11.25" customHeight="1">
      <c r="A58" s="180"/>
      <c r="B58" s="180"/>
      <c r="C58" s="178" t="s">
        <v>84</v>
      </c>
      <c r="D58" s="71" t="s">
        <v>85</v>
      </c>
      <c r="E58" s="71" t="s">
        <v>86</v>
      </c>
      <c r="F58" s="178" t="s">
        <v>87</v>
      </c>
      <c r="G58" s="178" t="s">
        <v>84</v>
      </c>
      <c r="H58" s="178" t="s">
        <v>85</v>
      </c>
      <c r="I58" s="71" t="s">
        <v>86</v>
      </c>
      <c r="J58" s="71" t="s">
        <v>87</v>
      </c>
      <c r="L58" s="6"/>
      <c r="M58" s="6"/>
      <c r="N58" s="6"/>
      <c r="O58" s="6"/>
      <c r="P58" s="6"/>
    </row>
    <row r="59" spans="1:16" ht="11.25" customHeight="1">
      <c r="A59" s="180"/>
      <c r="B59" s="180"/>
      <c r="C59" s="179"/>
      <c r="D59" s="72"/>
      <c r="E59" s="72"/>
      <c r="F59" s="179"/>
      <c r="G59" s="179"/>
      <c r="H59" s="179"/>
      <c r="I59" s="72"/>
      <c r="J59" s="72"/>
      <c r="L59" s="8"/>
      <c r="M59" s="8"/>
      <c r="N59" s="8"/>
      <c r="O59" s="6"/>
      <c r="P59" s="6"/>
    </row>
    <row r="60" spans="1:16" ht="11.25" customHeight="1">
      <c r="A60" s="180"/>
      <c r="B60" s="180"/>
      <c r="C60" s="179"/>
      <c r="D60" s="72"/>
      <c r="E60" s="72"/>
      <c r="F60" s="179"/>
      <c r="G60" s="179"/>
      <c r="H60" s="179"/>
      <c r="I60" s="72"/>
      <c r="J60" s="72"/>
      <c r="L60" s="8"/>
      <c r="M60" s="8"/>
      <c r="N60" s="8"/>
      <c r="O60" s="6"/>
      <c r="P60" s="6"/>
    </row>
    <row r="61" spans="1:16" ht="11.25" customHeight="1">
      <c r="A61" s="84" t="s">
        <v>77</v>
      </c>
      <c r="B61" s="84"/>
      <c r="C61" s="60">
        <v>402155</v>
      </c>
      <c r="D61" s="60"/>
      <c r="E61" s="53"/>
      <c r="F61" s="53">
        <v>402155</v>
      </c>
      <c r="G61" s="60">
        <f>Sheet2!B21</f>
        <v>402155</v>
      </c>
      <c r="H61" s="60">
        <f>+'[1]Status of changes in equity'!$B$23</f>
        <v>24651.4</v>
      </c>
      <c r="I61" s="53"/>
      <c r="J61" s="53">
        <f>G61+H61-I61</f>
        <v>426806.4</v>
      </c>
      <c r="L61" s="8"/>
      <c r="M61" s="8"/>
      <c r="N61" s="8"/>
      <c r="O61" s="11"/>
      <c r="P61" s="11"/>
    </row>
    <row r="62" spans="1:10" ht="11.25" customHeight="1">
      <c r="A62" s="84" t="s">
        <v>78</v>
      </c>
      <c r="B62" s="84"/>
      <c r="C62" s="60">
        <v>3243</v>
      </c>
      <c r="D62" s="60"/>
      <c r="E62" s="53"/>
      <c r="F62" s="53">
        <v>3243</v>
      </c>
      <c r="G62" s="60">
        <f>Sheet2!C21</f>
        <v>3243</v>
      </c>
      <c r="H62" s="60"/>
      <c r="I62" s="53">
        <f>+G62</f>
        <v>3243</v>
      </c>
      <c r="J62" s="53">
        <f>G62+H62-I62</f>
        <v>0</v>
      </c>
    </row>
    <row r="63" spans="1:10" ht="11.25" customHeight="1">
      <c r="A63" s="84" t="s">
        <v>79</v>
      </c>
      <c r="B63" s="84"/>
      <c r="C63" s="60"/>
      <c r="D63" s="60"/>
      <c r="E63" s="53"/>
      <c r="F63" s="53"/>
      <c r="G63" s="60"/>
      <c r="H63" s="60"/>
      <c r="I63" s="53"/>
      <c r="J63" s="53"/>
    </row>
    <row r="64" spans="1:10" ht="11.25" customHeight="1">
      <c r="A64" s="18" t="s">
        <v>80</v>
      </c>
      <c r="B64" s="18"/>
      <c r="C64" s="60"/>
      <c r="D64" s="60"/>
      <c r="E64" s="53"/>
      <c r="F64" s="53"/>
      <c r="G64" s="60"/>
      <c r="H64" s="60"/>
      <c r="I64" s="53"/>
      <c r="J64" s="53"/>
    </row>
    <row r="65" spans="1:10" ht="9.75" customHeight="1">
      <c r="A65" s="132" t="s">
        <v>81</v>
      </c>
      <c r="B65" s="129"/>
      <c r="C65" s="73">
        <f>C61+C62+C63+C64</f>
        <v>405398</v>
      </c>
      <c r="D65" s="73"/>
      <c r="E65" s="73"/>
      <c r="F65" s="73">
        <f>F61+F62+F63+F64</f>
        <v>405398</v>
      </c>
      <c r="G65" s="73">
        <f>G61+G62+G63+G64</f>
        <v>405398</v>
      </c>
      <c r="H65" s="73">
        <f>+H61+H62+H63+H64</f>
        <v>24651.4</v>
      </c>
      <c r="I65" s="73">
        <f>+I61+I62+I63+I64</f>
        <v>3243</v>
      </c>
      <c r="J65" s="73">
        <f>J61+J62+J63+J64</f>
        <v>426806.4</v>
      </c>
    </row>
    <row r="66" spans="1:10" ht="14.25" customHeight="1">
      <c r="A66" s="129"/>
      <c r="B66" s="129"/>
      <c r="C66" s="74"/>
      <c r="D66" s="74"/>
      <c r="E66" s="74"/>
      <c r="F66" s="74"/>
      <c r="G66" s="74"/>
      <c r="H66" s="74"/>
      <c r="I66" s="74"/>
      <c r="J66" s="74"/>
    </row>
    <row r="67" spans="1:10" ht="11.25" customHeight="1">
      <c r="A67" s="130" t="s">
        <v>82</v>
      </c>
      <c r="B67" s="130"/>
      <c r="C67" s="60"/>
      <c r="D67" s="60"/>
      <c r="E67" s="53"/>
      <c r="F67" s="53"/>
      <c r="G67" s="60"/>
      <c r="H67" s="60">
        <f>+'[1]Status of changes in equity'!$D$23</f>
        <v>421997</v>
      </c>
      <c r="I67" s="53"/>
      <c r="J67" s="53">
        <f>G67+H67-I67</f>
        <v>421997</v>
      </c>
    </row>
    <row r="68" spans="1:10" ht="11.25" customHeight="1">
      <c r="A68" s="130" t="s">
        <v>83</v>
      </c>
      <c r="B68" s="130"/>
      <c r="C68" s="60">
        <v>37088</v>
      </c>
      <c r="D68" s="60"/>
      <c r="E68" s="53"/>
      <c r="F68" s="53">
        <v>37088</v>
      </c>
      <c r="G68" s="60">
        <f>Sheet2!E21</f>
        <v>37088</v>
      </c>
      <c r="H68" s="60"/>
      <c r="I68" s="53"/>
      <c r="J68" s="53">
        <f>G68+H68-I68</f>
        <v>37088</v>
      </c>
    </row>
    <row r="69" spans="1:10" ht="12" customHeight="1">
      <c r="A69" s="18" t="s">
        <v>88</v>
      </c>
      <c r="B69" s="18"/>
      <c r="C69" s="60"/>
      <c r="D69" s="60">
        <v>162444</v>
      </c>
      <c r="E69" s="53"/>
      <c r="F69" s="53">
        <v>162444</v>
      </c>
      <c r="G69" s="60">
        <f>+F69</f>
        <v>162444</v>
      </c>
      <c r="H69" s="60"/>
      <c r="I69" s="53">
        <f>+G69</f>
        <v>162444</v>
      </c>
      <c r="J69" s="53">
        <f>G69+H69-I69</f>
        <v>0</v>
      </c>
    </row>
    <row r="70" spans="1:10" ht="20.25" customHeight="1">
      <c r="A70" s="129" t="s">
        <v>89</v>
      </c>
      <c r="B70" s="129"/>
      <c r="C70" s="60">
        <v>37088</v>
      </c>
      <c r="D70" s="60">
        <v>162444</v>
      </c>
      <c r="E70" s="60"/>
      <c r="F70" s="60">
        <v>199532</v>
      </c>
      <c r="G70" s="60">
        <f>+F70</f>
        <v>199532</v>
      </c>
      <c r="H70" s="60">
        <f>H67+H68+H69</f>
        <v>421997</v>
      </c>
      <c r="I70" s="60">
        <f>I67+I68+I69</f>
        <v>162444</v>
      </c>
      <c r="J70" s="60">
        <f>J67+J68+J69</f>
        <v>459085</v>
      </c>
    </row>
    <row r="71" spans="1:10" ht="11.25" customHeight="1">
      <c r="A71" s="130" t="s">
        <v>90</v>
      </c>
      <c r="B71" s="130"/>
      <c r="C71" s="60">
        <v>716393</v>
      </c>
      <c r="D71" s="60"/>
      <c r="E71" s="63"/>
      <c r="F71" s="60">
        <v>716393</v>
      </c>
      <c r="G71" s="60">
        <f>+F71</f>
        <v>716393</v>
      </c>
      <c r="H71" s="60">
        <f>+I69</f>
        <v>162444</v>
      </c>
      <c r="I71" s="63">
        <f>-I72</f>
        <v>355502</v>
      </c>
      <c r="J71" s="60">
        <f>G71+H71-I71</f>
        <v>523335</v>
      </c>
    </row>
    <row r="72" spans="1:10" ht="11.25" customHeight="1">
      <c r="A72" s="131" t="s">
        <v>91</v>
      </c>
      <c r="B72" s="131"/>
      <c r="C72" s="53"/>
      <c r="D72" s="53">
        <v>-355502</v>
      </c>
      <c r="E72" s="63"/>
      <c r="F72" s="60">
        <v>-355502</v>
      </c>
      <c r="G72" s="53">
        <f>+F72</f>
        <v>-355502</v>
      </c>
      <c r="H72" s="53">
        <f>+'[1]Status of changes in equity'!$H$19</f>
        <v>-104384</v>
      </c>
      <c r="I72" s="63">
        <v>-355502</v>
      </c>
      <c r="J72" s="60">
        <f>G72+H72-I72</f>
        <v>-104384</v>
      </c>
    </row>
    <row r="73" spans="1:10" ht="12" customHeight="1">
      <c r="A73" s="19" t="s">
        <v>92</v>
      </c>
      <c r="B73" s="19"/>
      <c r="C73" s="53">
        <v>1158879</v>
      </c>
      <c r="D73" s="53">
        <v>-193058</v>
      </c>
      <c r="E73" s="53"/>
      <c r="F73" s="53">
        <v>965821</v>
      </c>
      <c r="G73" s="53">
        <f>+F73</f>
        <v>965821</v>
      </c>
      <c r="H73" s="53">
        <f>+H65+H70+H72+H71</f>
        <v>504708.4</v>
      </c>
      <c r="I73" s="53">
        <f>+I65+I70+I72+I71</f>
        <v>165687</v>
      </c>
      <c r="J73" s="53">
        <f>+J65+J70+J72+J71</f>
        <v>1304842.4</v>
      </c>
    </row>
    <row r="74" spans="1:10" ht="12" customHeight="1">
      <c r="A74" s="132" t="s">
        <v>93</v>
      </c>
      <c r="B74" s="129"/>
      <c r="C74" s="69"/>
      <c r="D74" s="69"/>
      <c r="E74" s="69"/>
      <c r="F74" s="69"/>
      <c r="G74" s="69"/>
      <c r="H74" s="69"/>
      <c r="I74" s="181"/>
      <c r="J74" s="181"/>
    </row>
    <row r="75" spans="1:10" ht="12" customHeight="1">
      <c r="A75" s="129"/>
      <c r="B75" s="129"/>
      <c r="C75" s="70"/>
      <c r="D75" s="70"/>
      <c r="E75" s="70"/>
      <c r="F75" s="70"/>
      <c r="G75" s="70"/>
      <c r="H75" s="70"/>
      <c r="I75" s="182"/>
      <c r="J75" s="182"/>
    </row>
    <row r="76" spans="1:10" ht="12" customHeight="1">
      <c r="A76" s="127"/>
      <c r="B76" s="128"/>
      <c r="C76" s="128"/>
      <c r="D76" s="128"/>
      <c r="E76" s="128"/>
      <c r="F76" s="128"/>
      <c r="G76" s="128"/>
      <c r="H76" s="128"/>
      <c r="I76" s="128"/>
      <c r="J76" s="128"/>
    </row>
    <row r="77" spans="1:10" ht="12" customHeight="1">
      <c r="A77" s="127" t="s">
        <v>137</v>
      </c>
      <c r="B77" s="128"/>
      <c r="C77" s="128"/>
      <c r="D77" s="128"/>
      <c r="E77" s="128"/>
      <c r="F77" s="128"/>
      <c r="G77" s="128"/>
      <c r="H77" s="128"/>
      <c r="I77" s="128"/>
      <c r="J77" s="128"/>
    </row>
    <row r="78" spans="1:10" ht="179.25" customHeight="1">
      <c r="A78" s="62" t="s">
        <v>138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12" customHeight="1">
      <c r="A79" s="47"/>
      <c r="B79" s="47"/>
      <c r="C79" s="47"/>
      <c r="D79" s="57"/>
      <c r="E79" s="57"/>
      <c r="F79" s="47"/>
      <c r="G79" s="47"/>
      <c r="H79" s="47"/>
      <c r="I79" s="57"/>
      <c r="J79" s="57"/>
    </row>
    <row r="80" spans="1:10" ht="36" customHeight="1">
      <c r="A80" s="127" t="s">
        <v>14</v>
      </c>
      <c r="B80" s="128"/>
      <c r="C80" s="128"/>
      <c r="D80" s="128"/>
      <c r="E80" s="128"/>
      <c r="F80" s="128"/>
      <c r="G80" s="128"/>
      <c r="H80" s="128"/>
      <c r="I80" s="128"/>
      <c r="J80" s="128"/>
    </row>
    <row r="81" spans="1:10" ht="11.25">
      <c r="A81" s="133" t="s">
        <v>139</v>
      </c>
      <c r="B81" s="134"/>
      <c r="C81" s="134"/>
      <c r="D81" s="134"/>
      <c r="E81" s="134"/>
      <c r="F81" s="134"/>
      <c r="G81" s="134"/>
      <c r="H81" s="134"/>
      <c r="I81" s="134"/>
      <c r="J81" s="134"/>
    </row>
    <row r="82" spans="1:10" ht="3" customHeight="1">
      <c r="A82" s="134"/>
      <c r="B82" s="134"/>
      <c r="C82" s="134"/>
      <c r="D82" s="134"/>
      <c r="E82" s="134"/>
      <c r="F82" s="134"/>
      <c r="G82" s="134"/>
      <c r="H82" s="134"/>
      <c r="I82" s="134"/>
      <c r="J82" s="134"/>
    </row>
    <row r="83" spans="1:10" ht="7.5" customHeight="1">
      <c r="A83" s="134"/>
      <c r="B83" s="134"/>
      <c r="C83" s="134"/>
      <c r="D83" s="134"/>
      <c r="E83" s="134"/>
      <c r="F83" s="134"/>
      <c r="G83" s="134"/>
      <c r="H83" s="134"/>
      <c r="I83" s="134"/>
      <c r="J83" s="134"/>
    </row>
    <row r="84" spans="1:10" ht="11.25" hidden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</row>
    <row r="85" spans="1:10" ht="7.5" customHeight="1" hidden="1">
      <c r="A85" s="134"/>
      <c r="B85" s="134"/>
      <c r="C85" s="134"/>
      <c r="D85" s="134"/>
      <c r="E85" s="134"/>
      <c r="F85" s="134"/>
      <c r="G85" s="134"/>
      <c r="H85" s="134"/>
      <c r="I85" s="134"/>
      <c r="J85" s="134"/>
    </row>
    <row r="86" spans="1:10" ht="45" customHeight="1" hidden="1">
      <c r="A86" s="134"/>
      <c r="B86" s="134"/>
      <c r="C86" s="134"/>
      <c r="D86" s="134"/>
      <c r="E86" s="134"/>
      <c r="F86" s="134"/>
      <c r="G86" s="134"/>
      <c r="H86" s="134"/>
      <c r="I86" s="134"/>
      <c r="J86" s="134"/>
    </row>
    <row r="87" ht="4.5" customHeight="1">
      <c r="E87" s="61"/>
    </row>
    <row r="88" spans="1:10" ht="12.75">
      <c r="A88" s="135" t="s">
        <v>66</v>
      </c>
      <c r="B88" s="135"/>
      <c r="C88" s="135"/>
      <c r="D88" s="135"/>
      <c r="E88" s="135"/>
      <c r="F88" s="135"/>
      <c r="G88" s="135"/>
      <c r="H88" s="135"/>
      <c r="I88" s="135"/>
      <c r="J88" s="135"/>
    </row>
    <row r="89" spans="1:10" ht="11.25">
      <c r="A89" s="136" t="s">
        <v>140</v>
      </c>
      <c r="B89" s="137"/>
      <c r="C89" s="137"/>
      <c r="D89" s="137"/>
      <c r="E89" s="137"/>
      <c r="F89" s="137"/>
      <c r="G89" s="137"/>
      <c r="H89" s="137"/>
      <c r="I89" s="137"/>
      <c r="J89" s="137"/>
    </row>
    <row r="90" spans="1:10" ht="11.25">
      <c r="A90" s="137"/>
      <c r="B90" s="137"/>
      <c r="C90" s="137"/>
      <c r="D90" s="137"/>
      <c r="E90" s="137"/>
      <c r="F90" s="137"/>
      <c r="G90" s="137"/>
      <c r="H90" s="137"/>
      <c r="I90" s="137"/>
      <c r="J90" s="137"/>
    </row>
    <row r="91" spans="5:10" ht="11.25" customHeight="1">
      <c r="E91" s="61"/>
      <c r="G91" s="138" t="s">
        <v>10</v>
      </c>
      <c r="H91" s="139"/>
      <c r="I91" s="139"/>
      <c r="J91" s="139"/>
    </row>
    <row r="92" spans="5:10" ht="14.25" customHeight="1">
      <c r="E92" s="61"/>
      <c r="G92" s="126" t="s">
        <v>141</v>
      </c>
      <c r="H92" s="126"/>
      <c r="I92" s="126"/>
      <c r="J92" s="126"/>
    </row>
    <row r="93" ht="49.5" customHeight="1"/>
    <row r="94" ht="73.5" customHeight="1"/>
  </sheetData>
  <mergeCells count="159">
    <mergeCell ref="A77:J77"/>
    <mergeCell ref="A76:J76"/>
    <mergeCell ref="I74:I75"/>
    <mergeCell ref="J74:J75"/>
    <mergeCell ref="G74:G75"/>
    <mergeCell ref="A65:B66"/>
    <mergeCell ref="A67:B67"/>
    <mergeCell ref="C57:F57"/>
    <mergeCell ref="C58:C60"/>
    <mergeCell ref="D58:D60"/>
    <mergeCell ref="C65:C66"/>
    <mergeCell ref="D65:D66"/>
    <mergeCell ref="E65:E66"/>
    <mergeCell ref="F65:F66"/>
    <mergeCell ref="A62:B62"/>
    <mergeCell ref="J50:J51"/>
    <mergeCell ref="F16:H16"/>
    <mergeCell ref="F37:H37"/>
    <mergeCell ref="F39:H39"/>
    <mergeCell ref="F40:H40"/>
    <mergeCell ref="F26:H26"/>
    <mergeCell ref="F17:H17"/>
    <mergeCell ref="F18:H18"/>
    <mergeCell ref="I21:I22"/>
    <mergeCell ref="J21:J22"/>
    <mergeCell ref="A63:B63"/>
    <mergeCell ref="G57:J57"/>
    <mergeCell ref="E58:E60"/>
    <mergeCell ref="F58:F60"/>
    <mergeCell ref="G58:G60"/>
    <mergeCell ref="A57:B60"/>
    <mergeCell ref="H58:H60"/>
    <mergeCell ref="D51:D52"/>
    <mergeCell ref="E51:E52"/>
    <mergeCell ref="A40:C40"/>
    <mergeCell ref="E41:E42"/>
    <mergeCell ref="A45:C45"/>
    <mergeCell ref="A44:C44"/>
    <mergeCell ref="A47:C47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A33:C33"/>
    <mergeCell ref="A3:J3"/>
    <mergeCell ref="A12:C12"/>
    <mergeCell ref="F13:H13"/>
    <mergeCell ref="I7:J7"/>
    <mergeCell ref="A7:B7"/>
    <mergeCell ref="I6:J6"/>
    <mergeCell ref="G7:H7"/>
    <mergeCell ref="C6:F6"/>
    <mergeCell ref="A13:C13"/>
    <mergeCell ref="A5:J5"/>
    <mergeCell ref="A15:C15"/>
    <mergeCell ref="A14:C14"/>
    <mergeCell ref="A21:C21"/>
    <mergeCell ref="F12:H12"/>
    <mergeCell ref="D16:D17"/>
    <mergeCell ref="E16:E17"/>
    <mergeCell ref="F14:H14"/>
    <mergeCell ref="F15:H15"/>
    <mergeCell ref="F19:H19"/>
    <mergeCell ref="A22:C22"/>
    <mergeCell ref="A16:C17"/>
    <mergeCell ref="A23:C23"/>
    <mergeCell ref="A26:C26"/>
    <mergeCell ref="A20:C20"/>
    <mergeCell ref="A18:C18"/>
    <mergeCell ref="A19:C19"/>
    <mergeCell ref="A6:B6"/>
    <mergeCell ref="G6:H6"/>
    <mergeCell ref="A11:J11"/>
    <mergeCell ref="C7:F7"/>
    <mergeCell ref="A9:J9"/>
    <mergeCell ref="A35:C35"/>
    <mergeCell ref="A34:C34"/>
    <mergeCell ref="F24:H24"/>
    <mergeCell ref="F27:H28"/>
    <mergeCell ref="A24:C24"/>
    <mergeCell ref="A25:C25"/>
    <mergeCell ref="A28:E29"/>
    <mergeCell ref="F32:J33"/>
    <mergeCell ref="J27:J28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E36:E37"/>
    <mergeCell ref="A68:B68"/>
    <mergeCell ref="A49:C50"/>
    <mergeCell ref="A51:C52"/>
    <mergeCell ref="A56:J56"/>
    <mergeCell ref="J48:J49"/>
    <mergeCell ref="I48:I49"/>
    <mergeCell ref="I50:I51"/>
    <mergeCell ref="G65:G66"/>
    <mergeCell ref="A53:C54"/>
    <mergeCell ref="D53:D54"/>
    <mergeCell ref="A81:J86"/>
    <mergeCell ref="A88:J88"/>
    <mergeCell ref="A89:J90"/>
    <mergeCell ref="G91:J91"/>
    <mergeCell ref="G92:J92"/>
    <mergeCell ref="A80:J80"/>
    <mergeCell ref="A70:B70"/>
    <mergeCell ref="A71:B71"/>
    <mergeCell ref="A72:B72"/>
    <mergeCell ref="A74:B75"/>
    <mergeCell ref="C74:C75"/>
    <mergeCell ref="D74:D75"/>
    <mergeCell ref="E74:E75"/>
    <mergeCell ref="F74:F75"/>
    <mergeCell ref="K44:M44"/>
    <mergeCell ref="K45:M45"/>
    <mergeCell ref="I44:I45"/>
    <mergeCell ref="J44:J45"/>
    <mergeCell ref="I27:I28"/>
    <mergeCell ref="I29:I30"/>
    <mergeCell ref="J29:J30"/>
    <mergeCell ref="F38:H3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A39:C39"/>
    <mergeCell ref="F47:H47"/>
    <mergeCell ref="F50:H51"/>
    <mergeCell ref="A61:B61"/>
    <mergeCell ref="F53:H54"/>
    <mergeCell ref="F52:H52"/>
    <mergeCell ref="F48:H49"/>
    <mergeCell ref="E53:E54"/>
    <mergeCell ref="A48:C48"/>
    <mergeCell ref="D49:D50"/>
    <mergeCell ref="E49:E50"/>
    <mergeCell ref="I53:I54"/>
    <mergeCell ref="I58:I60"/>
    <mergeCell ref="J58:J60"/>
    <mergeCell ref="H74:H75"/>
    <mergeCell ref="J53:J54"/>
    <mergeCell ref="H65:H66"/>
    <mergeCell ref="I65:I66"/>
    <mergeCell ref="J65:J66"/>
  </mergeCells>
  <printOptions/>
  <pageMargins left="0.54" right="0.37" top="0.65" bottom="0.56" header="0.31496062992125984" footer="0.2362204724409449"/>
  <pageSetup fitToHeight="2" fitToWidth="1" horizontalDpi="600" verticalDpi="600" orientation="landscape" paperSize="9" scale="91" r:id="rId2"/>
  <ignoredErrors>
    <ignoredError sqref="J70" formula="1"/>
    <ignoredError sqref="I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25">
      <selection activeCell="B13" sqref="B13"/>
    </sheetView>
  </sheetViews>
  <sheetFormatPr defaultColWidth="9.140625" defaultRowHeight="12.75"/>
  <cols>
    <col min="1" max="1" width="34.28125" style="0" bestFit="1" customWidth="1"/>
    <col min="4" max="4" width="8.00390625" style="0" bestFit="1" customWidth="1"/>
  </cols>
  <sheetData>
    <row r="1" spans="1:12" ht="15.75" thickBot="1">
      <c r="A1" s="29" t="s">
        <v>96</v>
      </c>
      <c r="B1" s="30">
        <v>245671</v>
      </c>
      <c r="C1" s="27"/>
      <c r="D1" s="31"/>
      <c r="E1" s="27"/>
      <c r="F1" s="30">
        <v>24080</v>
      </c>
      <c r="G1" s="27"/>
      <c r="H1" s="30">
        <v>323392</v>
      </c>
      <c r="I1" s="27"/>
      <c r="J1" s="30">
        <v>515102</v>
      </c>
      <c r="K1" s="27"/>
      <c r="L1" s="30">
        <v>1108245</v>
      </c>
    </row>
    <row r="2" spans="1:12" ht="13.5" thickTop="1">
      <c r="A2" s="2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29" t="s">
        <v>97</v>
      </c>
      <c r="B3" s="33">
        <v>245671</v>
      </c>
      <c r="C3" s="27"/>
      <c r="D3" s="27"/>
      <c r="E3" s="27"/>
      <c r="F3" s="33">
        <v>24080</v>
      </c>
      <c r="G3" s="27"/>
      <c r="H3" s="33">
        <v>323392</v>
      </c>
      <c r="I3" s="27"/>
      <c r="J3" s="33">
        <v>515102</v>
      </c>
      <c r="K3" s="27"/>
      <c r="L3" s="33">
        <v>1108245</v>
      </c>
    </row>
    <row r="4" spans="1:12" ht="15">
      <c r="A4" s="29" t="s">
        <v>98</v>
      </c>
      <c r="B4" s="33">
        <v>-180439</v>
      </c>
      <c r="C4" s="27"/>
      <c r="D4" s="27"/>
      <c r="E4" s="27"/>
      <c r="F4" s="27"/>
      <c r="G4" s="27"/>
      <c r="H4" s="33">
        <v>180439</v>
      </c>
      <c r="I4" s="27"/>
      <c r="J4" s="27"/>
      <c r="K4" s="27"/>
      <c r="L4" s="27"/>
    </row>
    <row r="5" spans="1:12" ht="15">
      <c r="A5" s="29" t="s">
        <v>99</v>
      </c>
      <c r="B5" s="32"/>
      <c r="C5" s="32"/>
      <c r="D5" s="32"/>
      <c r="E5" s="32"/>
      <c r="F5" s="32"/>
      <c r="G5" s="32"/>
      <c r="H5" s="32"/>
      <c r="I5" s="32"/>
      <c r="J5" s="33">
        <v>-24400</v>
      </c>
      <c r="K5" s="34"/>
      <c r="L5" s="32"/>
    </row>
    <row r="6" spans="1:12" ht="12.75">
      <c r="A6" s="29" t="s">
        <v>100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29" t="s">
        <v>101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">
      <c r="A8" s="29" t="s">
        <v>102</v>
      </c>
      <c r="B8" s="32"/>
      <c r="C8" s="32"/>
      <c r="D8" s="32"/>
      <c r="E8" s="32"/>
      <c r="F8" s="32"/>
      <c r="G8" s="32"/>
      <c r="H8" s="33">
        <v>67220</v>
      </c>
      <c r="I8" s="32"/>
      <c r="J8" s="32"/>
      <c r="K8" s="32"/>
      <c r="L8" s="32"/>
    </row>
    <row r="9" spans="1:12" ht="12.75">
      <c r="A9" s="29" t="s">
        <v>103</v>
      </c>
      <c r="B9" s="32"/>
      <c r="C9" s="32"/>
      <c r="D9" s="32"/>
      <c r="E9" s="32"/>
      <c r="F9" s="32"/>
      <c r="G9" s="32"/>
      <c r="H9" s="32"/>
      <c r="I9" s="32"/>
      <c r="J9" s="32"/>
      <c r="K9" s="35"/>
      <c r="L9" s="32"/>
    </row>
    <row r="10" spans="1:12" ht="15">
      <c r="A10" s="29" t="s">
        <v>104</v>
      </c>
      <c r="B10" s="35"/>
      <c r="C10" s="35"/>
      <c r="D10" s="35"/>
      <c r="E10" s="35"/>
      <c r="F10" s="33">
        <v>2445</v>
      </c>
      <c r="G10" s="35"/>
      <c r="H10" s="35"/>
      <c r="I10" s="35"/>
      <c r="J10" s="36">
        <v>-2445</v>
      </c>
      <c r="K10" s="35"/>
      <c r="L10" s="35"/>
    </row>
    <row r="11" spans="1:12" ht="15">
      <c r="A11" s="29" t="s">
        <v>105</v>
      </c>
      <c r="B11" s="35"/>
      <c r="C11" s="35"/>
      <c r="D11" s="35"/>
      <c r="E11" s="35"/>
      <c r="F11" s="35"/>
      <c r="G11" s="35"/>
      <c r="H11" s="35"/>
      <c r="I11" s="35"/>
      <c r="J11" s="27">
        <v>654</v>
      </c>
      <c r="K11" s="35"/>
      <c r="L11" s="35"/>
    </row>
    <row r="12" spans="1:12" ht="15.75" thickBot="1">
      <c r="A12" s="29" t="s">
        <v>106</v>
      </c>
      <c r="B12" s="35"/>
      <c r="C12" s="35"/>
      <c r="D12" s="35"/>
      <c r="E12" s="35"/>
      <c r="F12" s="35"/>
      <c r="G12" s="35"/>
      <c r="H12" s="35"/>
      <c r="I12" s="35"/>
      <c r="J12" s="33">
        <v>8003</v>
      </c>
      <c r="K12" s="35"/>
      <c r="L12" s="35"/>
    </row>
    <row r="13" spans="1:12" ht="15.75" thickBot="1">
      <c r="A13" s="29" t="s">
        <v>107</v>
      </c>
      <c r="B13" s="30">
        <v>65232</v>
      </c>
      <c r="C13" s="32"/>
      <c r="D13" s="37"/>
      <c r="E13" s="32"/>
      <c r="F13" s="30">
        <v>26525</v>
      </c>
      <c r="G13" s="32"/>
      <c r="H13" s="30">
        <v>571051</v>
      </c>
      <c r="I13" s="32"/>
      <c r="J13" s="30">
        <v>496914</v>
      </c>
      <c r="K13" s="32"/>
      <c r="L13" s="30">
        <v>1159722</v>
      </c>
    </row>
    <row r="14" ht="16.5" thickTop="1">
      <c r="A14" s="38"/>
    </row>
    <row r="15" ht="15.75">
      <c r="A15" s="22"/>
    </row>
    <row r="16" spans="1:9" ht="43.5" thickBot="1">
      <c r="A16" s="23"/>
      <c r="B16" s="39" t="s">
        <v>108</v>
      </c>
      <c r="C16" s="39" t="s">
        <v>109</v>
      </c>
      <c r="D16" s="39" t="s">
        <v>110</v>
      </c>
      <c r="E16" s="39" t="s">
        <v>111</v>
      </c>
      <c r="F16" s="39" t="s">
        <v>112</v>
      </c>
      <c r="G16" s="39" t="s">
        <v>113</v>
      </c>
      <c r="H16" s="39" t="s">
        <v>114</v>
      </c>
      <c r="I16" s="39" t="s">
        <v>115</v>
      </c>
    </row>
    <row r="17" spans="1:9" ht="13.5" thickBot="1">
      <c r="A17" s="24" t="s">
        <v>116</v>
      </c>
      <c r="B17" s="40">
        <v>65232</v>
      </c>
      <c r="C17" s="41" t="s">
        <v>117</v>
      </c>
      <c r="D17" s="41" t="s">
        <v>118</v>
      </c>
      <c r="E17" s="40">
        <v>26525</v>
      </c>
      <c r="F17" s="40">
        <v>571051</v>
      </c>
      <c r="G17" s="40">
        <v>496914</v>
      </c>
      <c r="H17" s="41" t="s">
        <v>119</v>
      </c>
      <c r="I17" s="40">
        <v>1159722</v>
      </c>
    </row>
    <row r="18" spans="1:9" ht="13.5" thickTop="1">
      <c r="A18" s="24"/>
      <c r="B18" s="26"/>
      <c r="C18" s="26"/>
      <c r="D18" s="26"/>
      <c r="E18" s="26"/>
      <c r="F18" s="26"/>
      <c r="G18" s="26"/>
      <c r="H18" s="26"/>
      <c r="I18" s="26"/>
    </row>
    <row r="19" spans="1:9" ht="12.75">
      <c r="A19" s="24"/>
      <c r="B19" s="26"/>
      <c r="C19" s="26"/>
      <c r="D19" s="26"/>
      <c r="E19" s="26"/>
      <c r="F19" s="26"/>
      <c r="G19" s="26"/>
      <c r="H19" s="26"/>
      <c r="I19" s="26"/>
    </row>
    <row r="20" spans="1:9" ht="22.5" thickBot="1">
      <c r="A20" s="25" t="s">
        <v>120</v>
      </c>
      <c r="B20" s="42">
        <v>336923</v>
      </c>
      <c r="C20" s="42">
        <v>3243</v>
      </c>
      <c r="D20" s="26"/>
      <c r="E20" s="42">
        <v>10563</v>
      </c>
      <c r="F20" s="42">
        <v>-671051</v>
      </c>
      <c r="G20" s="42">
        <v>219479</v>
      </c>
      <c r="H20" s="26"/>
      <c r="I20" s="26">
        <v>-843</v>
      </c>
    </row>
    <row r="21" spans="1:9" ht="13.5" thickBot="1">
      <c r="A21" s="24" t="s">
        <v>121</v>
      </c>
      <c r="B21" s="43">
        <v>402155</v>
      </c>
      <c r="C21" s="43">
        <v>3243</v>
      </c>
      <c r="D21" s="28" t="s">
        <v>47</v>
      </c>
      <c r="E21" s="43">
        <v>37088</v>
      </c>
      <c r="F21" s="28" t="s">
        <v>122</v>
      </c>
      <c r="G21" s="43">
        <v>716393</v>
      </c>
      <c r="H21" s="28" t="s">
        <v>119</v>
      </c>
      <c r="I21" s="43">
        <v>1158879</v>
      </c>
    </row>
    <row r="22" spans="1:9" ht="21.75">
      <c r="A22" s="25" t="s">
        <v>123</v>
      </c>
      <c r="B22" s="26" t="s">
        <v>124</v>
      </c>
      <c r="C22" s="26" t="s">
        <v>124</v>
      </c>
      <c r="D22" s="26" t="s">
        <v>124</v>
      </c>
      <c r="E22" s="26" t="s">
        <v>124</v>
      </c>
      <c r="F22" s="26" t="s">
        <v>125</v>
      </c>
      <c r="G22" s="26" t="s">
        <v>124</v>
      </c>
      <c r="H22" s="26" t="s">
        <v>124</v>
      </c>
      <c r="I22" s="26" t="s">
        <v>126</v>
      </c>
    </row>
    <row r="23" spans="1:9" ht="12.75">
      <c r="A23" s="25" t="s">
        <v>127</v>
      </c>
      <c r="B23" s="26" t="s">
        <v>124</v>
      </c>
      <c r="C23" s="26" t="s">
        <v>124</v>
      </c>
      <c r="D23" s="26" t="s">
        <v>124</v>
      </c>
      <c r="E23" s="26" t="s">
        <v>124</v>
      </c>
      <c r="F23" s="26" t="s">
        <v>124</v>
      </c>
      <c r="G23" s="26" t="s">
        <v>124</v>
      </c>
      <c r="H23" s="42">
        <v>-355502</v>
      </c>
      <c r="I23" s="42">
        <v>-355502</v>
      </c>
    </row>
    <row r="24" spans="1:9" ht="12.75">
      <c r="A24" s="24" t="s">
        <v>128</v>
      </c>
      <c r="B24" s="26" t="s">
        <v>124</v>
      </c>
      <c r="C24" s="26" t="s">
        <v>124</v>
      </c>
      <c r="D24" s="26"/>
      <c r="E24" s="26" t="s">
        <v>124</v>
      </c>
      <c r="F24" s="26" t="s">
        <v>124</v>
      </c>
      <c r="G24" s="26" t="s">
        <v>124</v>
      </c>
      <c r="H24" s="26" t="s">
        <v>124</v>
      </c>
      <c r="I24" s="26" t="s">
        <v>126</v>
      </c>
    </row>
    <row r="25" spans="1:9" ht="12.75">
      <c r="A25" s="24" t="s">
        <v>129</v>
      </c>
      <c r="B25" s="26" t="s">
        <v>124</v>
      </c>
      <c r="C25" s="26" t="s">
        <v>95</v>
      </c>
      <c r="D25" s="26" t="s">
        <v>124</v>
      </c>
      <c r="E25" s="26" t="s">
        <v>124</v>
      </c>
      <c r="F25" s="26" t="s">
        <v>124</v>
      </c>
      <c r="G25" s="26" t="s">
        <v>124</v>
      </c>
      <c r="H25" s="26" t="s">
        <v>124</v>
      </c>
      <c r="I25" s="26" t="s">
        <v>126</v>
      </c>
    </row>
    <row r="26" spans="1:9" ht="12.75">
      <c r="A26" s="24" t="s">
        <v>130</v>
      </c>
      <c r="B26" s="26" t="s">
        <v>124</v>
      </c>
      <c r="C26" s="26" t="s">
        <v>124</v>
      </c>
      <c r="D26" s="26" t="s">
        <v>124</v>
      </c>
      <c r="E26" s="26" t="s">
        <v>124</v>
      </c>
      <c r="F26" s="26" t="s">
        <v>124</v>
      </c>
      <c r="G26" s="26" t="s">
        <v>124</v>
      </c>
      <c r="H26" s="26" t="s">
        <v>124</v>
      </c>
      <c r="I26" s="26" t="s">
        <v>126</v>
      </c>
    </row>
    <row r="27" spans="1:9" ht="13.5" thickBot="1">
      <c r="A27" s="24" t="s">
        <v>131</v>
      </c>
      <c r="B27" s="26" t="s">
        <v>124</v>
      </c>
      <c r="C27" s="26" t="s">
        <v>95</v>
      </c>
      <c r="D27" s="26" t="s">
        <v>124</v>
      </c>
      <c r="E27" s="26" t="s">
        <v>124</v>
      </c>
      <c r="F27" s="26" t="s">
        <v>95</v>
      </c>
      <c r="G27" s="26" t="s">
        <v>124</v>
      </c>
      <c r="H27" s="26" t="s">
        <v>124</v>
      </c>
      <c r="I27" s="26" t="s">
        <v>95</v>
      </c>
    </row>
    <row r="28" spans="1:9" ht="13.5" thickBot="1">
      <c r="A28" s="24" t="s">
        <v>132</v>
      </c>
      <c r="B28" s="44">
        <v>402155</v>
      </c>
      <c r="C28" s="44">
        <v>3243</v>
      </c>
      <c r="D28" s="45" t="s">
        <v>47</v>
      </c>
      <c r="E28" s="44">
        <v>37088</v>
      </c>
      <c r="F28" s="45" t="s">
        <v>133</v>
      </c>
      <c r="G28" s="44">
        <v>716393</v>
      </c>
      <c r="H28" s="44">
        <v>-355502</v>
      </c>
      <c r="I28" s="44">
        <v>965821</v>
      </c>
    </row>
    <row r="29" ht="13.5" thickTop="1"/>
    <row r="30" ht="15">
      <c r="A30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 za hartije od vrednosti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Komisija za hartije od vrednosti</dc:creator>
  <cp:keywords/>
  <dc:description/>
  <cp:lastModifiedBy>milka.cakovic</cp:lastModifiedBy>
  <cp:lastPrinted>2006-07-06T09:23:40Z</cp:lastPrinted>
  <dcterms:created xsi:type="dcterms:W3CDTF">2005-01-22T07:34:39Z</dcterms:created>
  <dcterms:modified xsi:type="dcterms:W3CDTF">2006-07-11T08:44:33Z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