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'Sheet1'!$A$1:$J$161</definedName>
  </definedNames>
  <calcPr fullCalcOnLoad="1"/>
</workbook>
</file>

<file path=xl/sharedStrings.xml><?xml version="1.0" encoding="utf-8"?>
<sst xmlns="http://schemas.openxmlformats.org/spreadsheetml/2006/main" count="145" uniqueCount="128">
  <si>
    <t>GODIŠNJI IZVEŠTAJ O POSLOVANJU</t>
  </si>
  <si>
    <t>Sedište i adresa</t>
  </si>
  <si>
    <t>PIB</t>
  </si>
  <si>
    <t>2. Web site i e-mail adresa</t>
  </si>
  <si>
    <t>3. Broj i datum rešenja o upisu u registar privrednih subjekata</t>
  </si>
  <si>
    <t>4. Delatnost (šifra i opis)</t>
  </si>
  <si>
    <t>5. Broj zaposlenih</t>
  </si>
  <si>
    <t>6. Broj akcionara na dan 31.12.2006</t>
  </si>
  <si>
    <t>7.Deset najvećih akcionara</t>
  </si>
  <si>
    <t>Ime i prezime</t>
  </si>
  <si>
    <t>9. Podaci o akcijama</t>
  </si>
  <si>
    <t>Na dan 31.12.2006</t>
  </si>
  <si>
    <t>Broj izdarih akcija (obične)</t>
  </si>
  <si>
    <t>ISIN broj</t>
  </si>
  <si>
    <t>CIF kod</t>
  </si>
  <si>
    <t>Sedište -poslovna adresa</t>
  </si>
  <si>
    <t>1. Članovi uprave</t>
  </si>
  <si>
    <t>Ime, prezime i prebivalište</t>
  </si>
  <si>
    <t>Obrazovanje, sadašnje zaposlenje, članstvo u UO i NO drugih društava</t>
  </si>
  <si>
    <t>Br. i % akcija koji poseduju u AD na dan 31.12.2006</t>
  </si>
  <si>
    <t>Isplaćeni neto iznos naknade</t>
  </si>
  <si>
    <t>2. Članovi nadzornog odbora</t>
  </si>
  <si>
    <t>Sadašnje zaposlenje, članstvo u UO i NO drugih društava</t>
  </si>
  <si>
    <t>3. Kodeks ponašanja u pisanoj formi</t>
  </si>
  <si>
    <t>2. Analiza poslovanja</t>
  </si>
  <si>
    <t>Ukupan prihod</t>
  </si>
  <si>
    <t>Ukupan rashod</t>
  </si>
  <si>
    <t>Bruto dobit</t>
  </si>
  <si>
    <t>Dobitak po akciji</t>
  </si>
  <si>
    <t>Imovina</t>
  </si>
  <si>
    <t>Obaveze</t>
  </si>
  <si>
    <t>Neto dobitak</t>
  </si>
  <si>
    <t>Generalni direktor</t>
  </si>
  <si>
    <t>PREDUZECE</t>
  </si>
  <si>
    <t>OBJAVLJUJE</t>
  </si>
  <si>
    <t>1. Poslovno ime</t>
  </si>
  <si>
    <r>
      <t xml:space="preserve">pravom glasa (Sl.glasnik RS br.100/2006 i 116/2006) </t>
    </r>
  </si>
  <si>
    <t>Na osnovu odredaba člana 4. Pravilnika o sadržini i načinu izveštavanja javnih društava i obaveštavanju o posedovanju akcija sa</t>
  </si>
  <si>
    <t>Broj akcija na dan 31.12.2006.</t>
  </si>
  <si>
    <t>Učešće u osnovnom kapitalu</t>
  </si>
  <si>
    <t xml:space="preserve">8. Vrednost osnovnog kapitala </t>
  </si>
  <si>
    <t>Poslovno ime</t>
  </si>
  <si>
    <t>l0.Podaci o zavisnim društvima</t>
  </si>
  <si>
    <t>11. Poslovno ime, sedište i adresa revizorske kuće koja je revidirala poslednji finansijski izveštaj</t>
  </si>
  <si>
    <t>12. Poslovno ime organizovanog tržišta na koje su uključene akcije</t>
  </si>
  <si>
    <t>I  OPŠTI PODACI</t>
  </si>
  <si>
    <t>II  PODACI O UPRAVI DRUŠTVA</t>
  </si>
  <si>
    <t>III PODACI O POSLOVANJU DRUŠTVA</t>
  </si>
  <si>
    <t>1 .Izveštaj uprave o realizaciji usvojene poslovne politike</t>
  </si>
  <si>
    <t>Prinos na ukupan kapital</t>
  </si>
  <si>
    <t>Neto prinos na sopstveni kapital</t>
  </si>
  <si>
    <t>Stepen zaduženosti</t>
  </si>
  <si>
    <t>Neto obrtni kapital</t>
  </si>
  <si>
    <t>Cena akcije-najviša i najniža u izveštajnom periodu</t>
  </si>
  <si>
    <t>Tržišna kapitalizacija</t>
  </si>
  <si>
    <t xml:space="preserve">Isplaćena dividenda </t>
  </si>
  <si>
    <t xml:space="preserve">     2004. godina</t>
  </si>
  <si>
    <t xml:space="preserve">     2005. godina</t>
  </si>
  <si>
    <t xml:space="preserve">     2006. godina</t>
  </si>
  <si>
    <t>3. Informacije o ostvarenjima društva po segmentima u skladu sa zahtevima MRS 14:</t>
  </si>
  <si>
    <t>Prihodi od prodaje eksternim kupcima</t>
  </si>
  <si>
    <t>Prihodi od prodaje drugim segmentima u okviru istog društva</t>
  </si>
  <si>
    <t>Rezultati svakog segmenta</t>
  </si>
  <si>
    <t>Imovina i obaveze segmenata</t>
  </si>
  <si>
    <t>Glavni kupci i dobavljači</t>
  </si>
  <si>
    <t>Način formiranja trasfernih cena</t>
  </si>
  <si>
    <t>Ekonomičnost poslovanja (poslovni prihodi/poslovni rashodi)</t>
  </si>
  <si>
    <t>Rentabilnost poslovanja( iskazana dobit/ukupni prihodi)</t>
  </si>
  <si>
    <t>Likvidnost( obrtna imovina/obaveze)</t>
  </si>
  <si>
    <t>Likvidnost I stepena</t>
  </si>
  <si>
    <t>Likvidnost II stepena</t>
  </si>
  <si>
    <t>Poslovni prihodi</t>
  </si>
  <si>
    <t>Ostali poslovni prihodi</t>
  </si>
  <si>
    <t>4. Promene veće od 10% u odnosu na prethodnu godinu u:</t>
  </si>
  <si>
    <t>5. Navesti slučajeve kod kojih postoji neizvesnost naplate prihoda</t>
  </si>
  <si>
    <t>6. Informacije o stanju (broj i %), sticanju, prodaji i poništenju sopstvenih akcija</t>
  </si>
  <si>
    <t>_______________________</t>
  </si>
  <si>
    <t>7. Izvršena ulaganja u istraživanje i razvoj</t>
  </si>
  <si>
    <t>8. Iznos, način formiranja i upotreba rezervi u poslednje dve godine</t>
  </si>
  <si>
    <t>9. Navesti sve bitne poslovne događaje</t>
  </si>
  <si>
    <t>10. Ostale bitne promene koje nisu napred navedene</t>
  </si>
  <si>
    <t>ENERGOPROJEKT ENERGODATA AD</t>
  </si>
  <si>
    <t>Beograd, Bulevar Mihaila Pupina 12</t>
  </si>
  <si>
    <t>Matični broj</t>
  </si>
  <si>
    <t>O7023081</t>
  </si>
  <si>
    <t>www.energodata.co.yu , m.milinovic@energodata.co.yu</t>
  </si>
  <si>
    <t>BD 8044/2005</t>
  </si>
  <si>
    <t>EP HOLDING</t>
  </si>
  <si>
    <t>Ilic Milan</t>
  </si>
  <si>
    <t>Radujko Mirko</t>
  </si>
  <si>
    <t>Radulovic Miroslav</t>
  </si>
  <si>
    <t>Savic Djordje</t>
  </si>
  <si>
    <t>Vukasinovic Petar</t>
  </si>
  <si>
    <t>Vukotic Slobodan</t>
  </si>
  <si>
    <t>Vukotic Branka</t>
  </si>
  <si>
    <t>Nikolic Svetlana</t>
  </si>
  <si>
    <t>Glisic Nebojsa</t>
  </si>
  <si>
    <t>RSENDTE94847</t>
  </si>
  <si>
    <t>ESVUFR</t>
  </si>
  <si>
    <t>281.279 (Holding 267.349 i fizicka lica 13.930 )</t>
  </si>
  <si>
    <t>Preduzeće za reviziju računovodstvo i konsalting «MGI REVIZIJA I RACUNOVODSTVO»  Beograd, Ul. Mekenzijeva 41/II</t>
  </si>
  <si>
    <t xml:space="preserve">Beogradska berza, Beograd, </t>
  </si>
  <si>
    <t>Omladinskih brigada 1</t>
  </si>
  <si>
    <t>U 000 din.</t>
  </si>
  <si>
    <t>-</t>
  </si>
  <si>
    <t>Uprava je konstatovala da se poslovanje obavljalo u skladu sa poslovnom politikom</t>
  </si>
  <si>
    <t>Vladan Pantovic</t>
  </si>
  <si>
    <t>Slobodan Kumanudi</t>
  </si>
  <si>
    <t>Slobodan Dinic</t>
  </si>
  <si>
    <t>Miomir Rakic</t>
  </si>
  <si>
    <t>Milos Milinovic</t>
  </si>
  <si>
    <t>VIII st. str.spreme, Izvrsni direktor EP-Holding, Predsednik UO ED</t>
  </si>
  <si>
    <t>VII st. str.spreme, Izvrsni direktor EP-Holding, clan UO ED</t>
  </si>
  <si>
    <t>VII st. str.spreme, Izvrsni direktor ENERGODATA AD, clan UO ED</t>
  </si>
  <si>
    <t>Izvrsni direktor za ekonomske poslove EP Energodata, clan UO ED</t>
  </si>
  <si>
    <t>Poslovni neto dobitak/gubitak</t>
  </si>
  <si>
    <t>Energoprojekt Holding a.d.</t>
  </si>
  <si>
    <t>Energoprojekt Niskogradnja a.d.</t>
  </si>
  <si>
    <t>Energoprojekt Visokogradnja a.d.</t>
  </si>
  <si>
    <t>Energoprojekt Oprema a.d.</t>
  </si>
  <si>
    <t>Energoprojekt Hidroinzinjering a.d.</t>
  </si>
  <si>
    <t>Energoprojekt Entel a.d.</t>
  </si>
  <si>
    <t>Energoprojekt Industrija a.d.</t>
  </si>
  <si>
    <t>Energoprojekt Urbanizam i Arhitektura a.d.</t>
  </si>
  <si>
    <t>Bulevar Mihajla Pupina 12, Novi Beograd</t>
  </si>
  <si>
    <t>56,253.5 din.</t>
  </si>
  <si>
    <t>VII st. str.spreme, rukovodilac kadrovske sluzbe Niskogradnje, clan UO ED</t>
  </si>
  <si>
    <t>U Beogradu, 17.07.2007.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</si>
</sst>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[Red]\(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.00000000"/>
    <numFmt numFmtId="184" formatCode="#,##0.000_);[Red]\(#,##0.000\)"/>
    <numFmt numFmtId="185" formatCode="0.000%"/>
  </numFmts>
  <fonts count="45">
    <font>
      <sz val="10"/>
      <name val="Arial"/>
      <family val="0"/>
    </font>
    <font>
      <b/>
      <sz val="10"/>
      <name val="Arial"/>
      <family val="0"/>
    </font>
    <font>
      <b/>
      <sz val="13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1" xfId="0" applyNumberFormat="1" applyFont="1" applyFill="1" applyBorder="1" applyAlignment="1" applyProtection="1">
      <alignment horizontal="left" vertical="top"/>
      <protection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/>
      <protection/>
    </xf>
    <xf numFmtId="0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0" fontId="0" fillId="0" borderId="0" xfId="0" applyNumberFormat="1" applyFont="1" applyFill="1" applyBorder="1" applyAlignment="1" applyProtection="1">
      <alignment vertical="top"/>
      <protection/>
    </xf>
    <xf numFmtId="38" fontId="0" fillId="0" borderId="0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0" fontId="0" fillId="0" borderId="0" xfId="0" applyNumberFormat="1" applyFont="1" applyFill="1" applyBorder="1" applyAlignment="1" applyProtection="1">
      <alignment vertical="top"/>
      <protection/>
    </xf>
    <xf numFmtId="185" fontId="0" fillId="0" borderId="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horizontal="right" vertical="top" wrapText="1"/>
      <protection/>
    </xf>
    <xf numFmtId="10" fontId="8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38" fontId="3" fillId="0" borderId="10" xfId="0" applyNumberFormat="1" applyFont="1" applyFill="1" applyBorder="1" applyAlignment="1" applyProtection="1">
      <alignment horizontal="center" vertical="top"/>
      <protection/>
    </xf>
    <xf numFmtId="10" fontId="3" fillId="0" borderId="10" xfId="0" applyNumberFormat="1" applyFont="1" applyFill="1" applyBorder="1" applyAlignment="1" applyProtection="1">
      <alignment horizontal="center" vertical="top"/>
      <protection/>
    </xf>
    <xf numFmtId="38" fontId="3" fillId="0" borderId="10" xfId="0" applyNumberFormat="1" applyFont="1" applyFill="1" applyBorder="1" applyAlignment="1" applyProtection="1">
      <alignment horizontal="right" vertical="top"/>
      <protection/>
    </xf>
    <xf numFmtId="4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9" fillId="0" borderId="14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38" fontId="0" fillId="0" borderId="10" xfId="0" applyNumberFormat="1" applyFont="1" applyFill="1" applyBorder="1" applyAlignment="1" applyProtection="1">
      <alignment vertical="top"/>
      <protection/>
    </xf>
    <xf numFmtId="10" fontId="0" fillId="0" borderId="10" xfId="0" applyNumberFormat="1" applyFont="1" applyFill="1" applyBorder="1" applyAlignment="1" applyProtection="1">
      <alignment vertical="top"/>
      <protection/>
    </xf>
    <xf numFmtId="10" fontId="0" fillId="0" borderId="11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40" fontId="3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right" vertical="top"/>
      <protection/>
    </xf>
    <xf numFmtId="10" fontId="10" fillId="0" borderId="0" xfId="0" applyNumberFormat="1" applyFont="1" applyFill="1" applyBorder="1" applyAlignment="1" applyProtection="1">
      <alignment vertical="top"/>
      <protection/>
    </xf>
    <xf numFmtId="0" fontId="10" fillId="34" borderId="0" xfId="0" applyNumberFormat="1" applyFont="1" applyFill="1" applyBorder="1" applyAlignment="1" applyProtection="1">
      <alignment vertical="top"/>
      <protection/>
    </xf>
    <xf numFmtId="40" fontId="10" fillId="34" borderId="0" xfId="0" applyNumberFormat="1" applyFont="1" applyFill="1" applyBorder="1" applyAlignment="1" applyProtection="1">
      <alignment vertical="top"/>
      <protection/>
    </xf>
    <xf numFmtId="38" fontId="10" fillId="34" borderId="0" xfId="0" applyNumberFormat="1" applyFont="1" applyFill="1" applyBorder="1" applyAlignment="1" applyProtection="1">
      <alignment vertical="top"/>
      <protection/>
    </xf>
    <xf numFmtId="10" fontId="10" fillId="34" borderId="0" xfId="0" applyNumberFormat="1" applyFont="1" applyFill="1" applyBorder="1" applyAlignment="1" applyProtection="1">
      <alignment vertical="top"/>
      <protection/>
    </xf>
    <xf numFmtId="2" fontId="10" fillId="34" borderId="0" xfId="0" applyNumberFormat="1" applyFont="1" applyFill="1" applyBorder="1" applyAlignment="1" applyProtection="1">
      <alignment vertical="top"/>
      <protection/>
    </xf>
    <xf numFmtId="38" fontId="10" fillId="34" borderId="15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SNJA\IZVOD%20IZ%20FIN%20IZVESTAJA%20PRIV%20DR%2031%2012%2006\izvod%20iz%20fin.%20izvestaja-privredna%20drustva%20final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D"/>
      <sheetName val="BANKE"/>
      <sheetName val="OSIGURANJA"/>
      <sheetName val="DRUSTVA"/>
      <sheetName val="Sheet1"/>
      <sheetName val="KOREKCIJE"/>
    </sheetNames>
    <sheetDataSet>
      <sheetData sheetId="3">
        <row r="24">
          <cell r="J24">
            <v>2063</v>
          </cell>
          <cell r="K24">
            <v>2050</v>
          </cell>
        </row>
        <row r="25">
          <cell r="E25">
            <v>299031</v>
          </cell>
          <cell r="F25">
            <v>342687</v>
          </cell>
          <cell r="J25">
            <v>83791</v>
          </cell>
          <cell r="K25">
            <v>125678</v>
          </cell>
        </row>
        <row r="48">
          <cell r="J48">
            <v>784</v>
          </cell>
          <cell r="K48">
            <v>1922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5.57421875" style="0" customWidth="1"/>
    <col min="2" max="2" width="17.421875" style="0" customWidth="1"/>
    <col min="3" max="3" width="23.57421875" style="0" customWidth="1"/>
    <col min="4" max="4" width="17.28125" style="0" customWidth="1"/>
    <col min="5" max="5" width="9.421875" style="0" customWidth="1"/>
    <col min="6" max="6" width="21.57421875" style="0" customWidth="1"/>
    <col min="7" max="7" width="15.8515625" style="0" customWidth="1"/>
    <col min="8" max="8" width="10.57421875" style="0" customWidth="1"/>
    <col min="9" max="9" width="11.00390625" style="0" customWidth="1"/>
  </cols>
  <sheetData>
    <row r="1" ht="12.75">
      <c r="A1" t="s">
        <v>37</v>
      </c>
    </row>
    <row r="2" spans="1:6" ht="12.75">
      <c r="A2" s="76" t="s">
        <v>36</v>
      </c>
      <c r="B2" s="76"/>
      <c r="C2" s="76"/>
      <c r="D2" s="76"/>
      <c r="E2" s="76"/>
      <c r="F2" s="76"/>
    </row>
    <row r="4" spans="1:6" ht="12.75">
      <c r="A4" s="76" t="s">
        <v>33</v>
      </c>
      <c r="B4" s="76"/>
      <c r="C4" s="76"/>
      <c r="D4" s="76"/>
      <c r="E4" s="76"/>
      <c r="F4" s="76"/>
    </row>
    <row r="6" spans="1:6" ht="12.75">
      <c r="A6" s="76" t="s">
        <v>34</v>
      </c>
      <c r="B6" s="76"/>
      <c r="C6" s="76"/>
      <c r="D6" s="76"/>
      <c r="E6" s="76"/>
      <c r="F6" s="76"/>
    </row>
    <row r="7" spans="1:6" ht="16.5">
      <c r="A7" s="78" t="s">
        <v>0</v>
      </c>
      <c r="B7" s="78"/>
      <c r="C7" s="78"/>
      <c r="D7" s="78"/>
      <c r="E7" s="78"/>
      <c r="F7" s="78"/>
    </row>
    <row r="9" spans="1:4" ht="12.75">
      <c r="A9" s="1" t="s">
        <v>45</v>
      </c>
      <c r="D9" s="38"/>
    </row>
    <row r="10" ht="12.75">
      <c r="D10" s="38"/>
    </row>
    <row r="11" spans="1:5" ht="12.75">
      <c r="A11" s="19" t="s">
        <v>35</v>
      </c>
      <c r="B11" s="79" t="s">
        <v>81</v>
      </c>
      <c r="C11" s="79"/>
      <c r="D11" s="79"/>
      <c r="E11" s="32"/>
    </row>
    <row r="12" spans="1:5" ht="12.75">
      <c r="A12" s="49" t="s">
        <v>1</v>
      </c>
      <c r="B12" s="80" t="s">
        <v>82</v>
      </c>
      <c r="C12" s="80"/>
      <c r="D12" s="80"/>
      <c r="E12" s="12"/>
    </row>
    <row r="13" spans="1:5" ht="12.75">
      <c r="A13" s="49" t="s">
        <v>83</v>
      </c>
      <c r="B13" s="77" t="s">
        <v>84</v>
      </c>
      <c r="C13" s="77"/>
      <c r="D13" s="77"/>
      <c r="E13" s="12"/>
    </row>
    <row r="14" spans="1:5" ht="12.75">
      <c r="A14" s="49" t="s">
        <v>2</v>
      </c>
      <c r="B14" s="77">
        <v>101682144</v>
      </c>
      <c r="C14" s="77"/>
      <c r="D14" s="77"/>
      <c r="E14" s="12"/>
    </row>
    <row r="15" spans="1:5" ht="12.75">
      <c r="A15" s="19" t="s">
        <v>3</v>
      </c>
      <c r="B15" s="82" t="s">
        <v>85</v>
      </c>
      <c r="C15" s="83"/>
      <c r="D15" s="84"/>
      <c r="E15" s="33"/>
    </row>
    <row r="16" spans="1:5" ht="24">
      <c r="A16" s="20" t="s">
        <v>4</v>
      </c>
      <c r="B16" s="85" t="s">
        <v>86</v>
      </c>
      <c r="C16" s="86"/>
      <c r="D16" s="87"/>
      <c r="E16" s="12"/>
    </row>
    <row r="17" spans="1:5" ht="12.75">
      <c r="A17" s="19" t="s">
        <v>5</v>
      </c>
      <c r="B17" s="85">
        <v>300200</v>
      </c>
      <c r="C17" s="86"/>
      <c r="D17" s="87"/>
      <c r="E17" s="12"/>
    </row>
    <row r="18" spans="1:5" ht="12.75">
      <c r="A18" s="19" t="s">
        <v>6</v>
      </c>
      <c r="B18" s="77">
        <v>61</v>
      </c>
      <c r="C18" s="77"/>
      <c r="D18" s="77"/>
      <c r="E18" s="12"/>
    </row>
    <row r="19" spans="1:5" ht="12.75">
      <c r="A19" s="19" t="s">
        <v>7</v>
      </c>
      <c r="B19" s="77">
        <v>215</v>
      </c>
      <c r="C19" s="77"/>
      <c r="D19" s="77"/>
      <c r="E19" s="12"/>
    </row>
    <row r="21" ht="12.75">
      <c r="A21" s="18" t="s">
        <v>8</v>
      </c>
    </row>
    <row r="23" spans="1:3" ht="35.25" customHeight="1">
      <c r="A23" s="25" t="s">
        <v>9</v>
      </c>
      <c r="B23" s="24" t="s">
        <v>38</v>
      </c>
      <c r="C23" s="26" t="s">
        <v>39</v>
      </c>
    </row>
    <row r="24" spans="1:3" ht="12.75">
      <c r="A24" s="2" t="s">
        <v>87</v>
      </c>
      <c r="B24" s="51">
        <v>267349</v>
      </c>
      <c r="C24" s="52">
        <f>B24/281279</f>
        <v>0.9504762175633445</v>
      </c>
    </row>
    <row r="25" spans="1:3" ht="12.75">
      <c r="A25" s="2" t="s">
        <v>88</v>
      </c>
      <c r="B25" s="51">
        <v>1058</v>
      </c>
      <c r="C25" s="52">
        <f>B25/281279</f>
        <v>0.0037613899366820843</v>
      </c>
    </row>
    <row r="26" spans="1:3" ht="12.75">
      <c r="A26" s="2" t="s">
        <v>93</v>
      </c>
      <c r="B26" s="51">
        <v>358</v>
      </c>
      <c r="C26" s="52">
        <f aca="true" t="shared" si="0" ref="C26:C33">B26/281279</f>
        <v>0.0012727576534330683</v>
      </c>
    </row>
    <row r="27" spans="1:3" ht="59.25" customHeight="1">
      <c r="A27" s="2" t="s">
        <v>96</v>
      </c>
      <c r="B27" s="51">
        <v>325</v>
      </c>
      <c r="C27" s="52">
        <f t="shared" si="0"/>
        <v>0.0011554364172227576</v>
      </c>
    </row>
    <row r="28" spans="1:3" ht="12.75">
      <c r="A28" s="2" t="s">
        <v>94</v>
      </c>
      <c r="B28" s="51">
        <v>312</v>
      </c>
      <c r="C28" s="52">
        <f t="shared" si="0"/>
        <v>0.0011092189605338473</v>
      </c>
    </row>
    <row r="29" spans="1:3" ht="12.75">
      <c r="A29" s="2" t="s">
        <v>92</v>
      </c>
      <c r="B29" s="51">
        <v>278</v>
      </c>
      <c r="C29" s="52">
        <f t="shared" si="0"/>
        <v>0.0009883425353474664</v>
      </c>
    </row>
    <row r="30" spans="1:3" ht="12.75">
      <c r="A30" s="2" t="s">
        <v>95</v>
      </c>
      <c r="B30" s="51">
        <v>278</v>
      </c>
      <c r="C30" s="52">
        <f t="shared" si="0"/>
        <v>0.0009883425353474664</v>
      </c>
    </row>
    <row r="31" spans="1:3" ht="12.75">
      <c r="A31" s="2" t="s">
        <v>91</v>
      </c>
      <c r="B31" s="51">
        <v>270</v>
      </c>
      <c r="C31" s="52">
        <f t="shared" si="0"/>
        <v>0.0009599010235389062</v>
      </c>
    </row>
    <row r="32" spans="1:3" ht="12.75">
      <c r="A32" s="2" t="s">
        <v>89</v>
      </c>
      <c r="B32" s="51">
        <v>267</v>
      </c>
      <c r="C32" s="52">
        <f t="shared" si="0"/>
        <v>0.0009492354566106962</v>
      </c>
    </row>
    <row r="33" spans="1:3" ht="12.75">
      <c r="A33" s="2" t="s">
        <v>90</v>
      </c>
      <c r="B33" s="51">
        <v>248</v>
      </c>
      <c r="C33" s="52">
        <f t="shared" si="0"/>
        <v>0.0008816868660653657</v>
      </c>
    </row>
    <row r="34" ht="12.75">
      <c r="B34" s="39"/>
    </row>
    <row r="35" spans="1:4" ht="12.75">
      <c r="A35" s="19" t="s">
        <v>40</v>
      </c>
      <c r="B35" s="53">
        <v>114017186</v>
      </c>
      <c r="C35" s="11"/>
      <c r="D35" s="11"/>
    </row>
    <row r="36" spans="3:4" ht="12.75">
      <c r="C36" s="11"/>
      <c r="D36" s="11"/>
    </row>
    <row r="37" spans="1:3" ht="12.75">
      <c r="A37" s="21" t="s">
        <v>10</v>
      </c>
      <c r="B37" s="24" t="s">
        <v>11</v>
      </c>
      <c r="C37" s="14"/>
    </row>
    <row r="38" spans="1:3" ht="36">
      <c r="A38" s="2" t="s">
        <v>12</v>
      </c>
      <c r="B38" s="54" t="s">
        <v>99</v>
      </c>
      <c r="C38" s="15"/>
    </row>
    <row r="39" spans="1:3" ht="15.75">
      <c r="A39" s="49" t="s">
        <v>13</v>
      </c>
      <c r="B39" s="55" t="s">
        <v>97</v>
      </c>
      <c r="C39" s="15"/>
    </row>
    <row r="40" spans="1:3" ht="15.75">
      <c r="A40" s="49" t="s">
        <v>14</v>
      </c>
      <c r="B40" s="55" t="s">
        <v>98</v>
      </c>
      <c r="C40" s="15"/>
    </row>
    <row r="42" ht="12.75">
      <c r="A42" s="18" t="s">
        <v>42</v>
      </c>
    </row>
    <row r="44" spans="1:5" ht="12.75" customHeight="1">
      <c r="A44" s="23" t="s">
        <v>41</v>
      </c>
      <c r="B44" s="81" t="s">
        <v>15</v>
      </c>
      <c r="C44" s="81"/>
      <c r="D44" s="81"/>
      <c r="E44" s="37"/>
    </row>
    <row r="45" spans="1:5" ht="12.75">
      <c r="A45" s="50" t="s">
        <v>116</v>
      </c>
      <c r="B45" s="85" t="s">
        <v>124</v>
      </c>
      <c r="C45" s="86"/>
      <c r="D45" s="87"/>
      <c r="E45" s="12"/>
    </row>
    <row r="46" spans="1:5" ht="12.75">
      <c r="A46" s="50" t="s">
        <v>117</v>
      </c>
      <c r="B46" s="85" t="s">
        <v>124</v>
      </c>
      <c r="C46" s="86"/>
      <c r="D46" s="87"/>
      <c r="E46" s="12"/>
    </row>
    <row r="47" spans="1:5" ht="12.75">
      <c r="A47" s="50" t="s">
        <v>118</v>
      </c>
      <c r="B47" s="85" t="s">
        <v>124</v>
      </c>
      <c r="C47" s="86"/>
      <c r="D47" s="87"/>
      <c r="E47" s="12"/>
    </row>
    <row r="48" spans="1:5" ht="12.75">
      <c r="A48" s="50" t="s">
        <v>119</v>
      </c>
      <c r="B48" s="85" t="s">
        <v>124</v>
      </c>
      <c r="C48" s="86"/>
      <c r="D48" s="87"/>
      <c r="E48" s="12"/>
    </row>
    <row r="49" spans="1:5" ht="12.75">
      <c r="A49" s="50" t="s">
        <v>120</v>
      </c>
      <c r="B49" s="85" t="s">
        <v>124</v>
      </c>
      <c r="C49" s="86"/>
      <c r="D49" s="87"/>
      <c r="E49" s="12"/>
    </row>
    <row r="50" spans="1:5" ht="12.75">
      <c r="A50" s="50" t="s">
        <v>121</v>
      </c>
      <c r="B50" s="85" t="s">
        <v>124</v>
      </c>
      <c r="C50" s="86"/>
      <c r="D50" s="87"/>
      <c r="E50" s="12"/>
    </row>
    <row r="51" spans="1:5" ht="12.75">
      <c r="A51" s="50" t="s">
        <v>122</v>
      </c>
      <c r="B51" s="85" t="s">
        <v>124</v>
      </c>
      <c r="C51" s="86"/>
      <c r="D51" s="87"/>
      <c r="E51" s="11"/>
    </row>
    <row r="52" spans="1:5" ht="12.75">
      <c r="A52" s="50" t="s">
        <v>123</v>
      </c>
      <c r="B52" s="85" t="s">
        <v>124</v>
      </c>
      <c r="C52" s="86"/>
      <c r="D52" s="87"/>
      <c r="E52" s="13"/>
    </row>
    <row r="53" spans="1:5" ht="12.75">
      <c r="A53" s="56"/>
      <c r="B53" s="88"/>
      <c r="C53" s="88"/>
      <c r="D53" s="88"/>
      <c r="E53" s="13"/>
    </row>
    <row r="54" ht="12.75">
      <c r="B54" s="40"/>
    </row>
    <row r="55" spans="1:5" ht="39" customHeight="1">
      <c r="A55" s="57" t="s">
        <v>43</v>
      </c>
      <c r="B55" s="90" t="s">
        <v>100</v>
      </c>
      <c r="C55" s="91"/>
      <c r="D55" s="92"/>
      <c r="E55" s="17"/>
    </row>
    <row r="56" ht="12.75">
      <c r="B56" s="40"/>
    </row>
    <row r="57" spans="1:5" ht="15.75">
      <c r="A57" s="89" t="s">
        <v>44</v>
      </c>
      <c r="B57" s="55" t="s">
        <v>101</v>
      </c>
      <c r="C57" s="58"/>
      <c r="D57" s="58"/>
      <c r="E57" s="17"/>
    </row>
    <row r="58" spans="1:5" ht="15.75">
      <c r="A58" s="89"/>
      <c r="B58" s="59" t="s">
        <v>102</v>
      </c>
      <c r="C58" s="58"/>
      <c r="D58" s="58"/>
      <c r="E58" s="17"/>
    </row>
    <row r="61" ht="12.75">
      <c r="B61" s="18" t="s">
        <v>46</v>
      </c>
    </row>
    <row r="63" ht="12.75">
      <c r="B63" s="29" t="s">
        <v>16</v>
      </c>
    </row>
    <row r="65" spans="2:5" ht="36">
      <c r="B65" s="22" t="s">
        <v>17</v>
      </c>
      <c r="C65" s="22" t="s">
        <v>18</v>
      </c>
      <c r="D65" s="22" t="s">
        <v>19</v>
      </c>
      <c r="E65" s="22" t="s">
        <v>20</v>
      </c>
    </row>
    <row r="66" spans="2:5" ht="36">
      <c r="B66" s="2" t="s">
        <v>106</v>
      </c>
      <c r="C66" s="4" t="s">
        <v>111</v>
      </c>
      <c r="D66" s="65">
        <v>1005</v>
      </c>
      <c r="E66" s="67">
        <v>56253.5</v>
      </c>
    </row>
    <row r="67" spans="2:5" ht="48">
      <c r="B67" s="2" t="s">
        <v>107</v>
      </c>
      <c r="C67" s="4" t="s">
        <v>126</v>
      </c>
      <c r="D67" s="5">
        <v>1064</v>
      </c>
      <c r="E67" s="67" t="s">
        <v>125</v>
      </c>
    </row>
    <row r="68" spans="2:5" ht="36">
      <c r="B68" s="2" t="s">
        <v>108</v>
      </c>
      <c r="C68" s="4" t="s">
        <v>112</v>
      </c>
      <c r="D68" s="5">
        <v>8665</v>
      </c>
      <c r="E68" s="6"/>
    </row>
    <row r="69" spans="2:5" ht="36">
      <c r="B69" s="66" t="s">
        <v>109</v>
      </c>
      <c r="C69" s="4" t="s">
        <v>113</v>
      </c>
      <c r="D69" s="5">
        <v>926</v>
      </c>
      <c r="E69" s="6"/>
    </row>
    <row r="70" spans="2:5" ht="36">
      <c r="B70" s="2" t="s">
        <v>110</v>
      </c>
      <c r="C70" s="4" t="s">
        <v>114</v>
      </c>
      <c r="D70" s="5">
        <v>700</v>
      </c>
      <c r="E70" s="6"/>
    </row>
    <row r="71" spans="2:5" ht="12.75">
      <c r="B71" s="2"/>
      <c r="C71" s="4"/>
      <c r="D71" s="5"/>
      <c r="E71" s="6"/>
    </row>
    <row r="72" spans="2:5" ht="12.75">
      <c r="B72" s="2"/>
      <c r="C72" s="2"/>
      <c r="D72" s="5"/>
      <c r="E72" s="6"/>
    </row>
    <row r="74" ht="12.75">
      <c r="B74" s="29" t="s">
        <v>21</v>
      </c>
    </row>
    <row r="76" spans="2:5" ht="36">
      <c r="B76" s="22" t="s">
        <v>17</v>
      </c>
      <c r="C76" s="22" t="s">
        <v>22</v>
      </c>
      <c r="D76" s="24" t="s">
        <v>19</v>
      </c>
      <c r="E76" s="22" t="s">
        <v>20</v>
      </c>
    </row>
    <row r="77" spans="2:5" ht="12.75">
      <c r="B77" s="2"/>
      <c r="C77" s="3"/>
      <c r="D77" s="5"/>
      <c r="E77" s="9"/>
    </row>
    <row r="78" spans="2:5" ht="12.75">
      <c r="B78" s="2"/>
      <c r="C78" s="8"/>
      <c r="D78" s="8"/>
      <c r="E78" s="9"/>
    </row>
    <row r="79" spans="2:5" ht="12.75">
      <c r="B79" s="2"/>
      <c r="C79" s="10"/>
      <c r="D79" s="5"/>
      <c r="E79" s="9"/>
    </row>
    <row r="82" spans="2:5" ht="12.75">
      <c r="B82" s="19" t="s">
        <v>23</v>
      </c>
      <c r="C82" s="3"/>
      <c r="D82" s="44"/>
      <c r="E82" s="45"/>
    </row>
    <row r="96" ht="12.75">
      <c r="A96" s="18" t="s">
        <v>47</v>
      </c>
    </row>
    <row r="98" spans="1:2" ht="63.75" customHeight="1">
      <c r="A98" s="20" t="s">
        <v>48</v>
      </c>
      <c r="B98" s="4" t="s">
        <v>105</v>
      </c>
    </row>
    <row r="100" ht="12.75">
      <c r="A100" s="29" t="s">
        <v>24</v>
      </c>
    </row>
    <row r="101" spans="1:2" ht="12.75">
      <c r="A101" s="29"/>
      <c r="B101" s="41" t="s">
        <v>103</v>
      </c>
    </row>
    <row r="102" spans="1:3" ht="12.75">
      <c r="A102" s="60" t="s">
        <v>25</v>
      </c>
      <c r="B102" s="61">
        <v>267667</v>
      </c>
      <c r="C102" s="72">
        <f>250167+1571+15929</f>
        <v>267667</v>
      </c>
    </row>
    <row r="103" spans="1:3" ht="12.75">
      <c r="A103" s="60" t="s">
        <v>26</v>
      </c>
      <c r="B103" s="61">
        <v>265127</v>
      </c>
      <c r="C103" s="72">
        <f>258830+4597+1700</f>
        <v>265127</v>
      </c>
    </row>
    <row r="104" spans="1:3" ht="12.75">
      <c r="A104" s="60" t="s">
        <v>27</v>
      </c>
      <c r="B104" s="61">
        <v>2540</v>
      </c>
      <c r="C104" s="72">
        <v>2540</v>
      </c>
    </row>
    <row r="105" spans="1:3" ht="12.75">
      <c r="A105" s="27" t="s">
        <v>71</v>
      </c>
      <c r="B105" s="61">
        <v>250167</v>
      </c>
      <c r="C105" s="72"/>
    </row>
    <row r="106" spans="1:3" ht="12.75">
      <c r="A106" s="27" t="s">
        <v>72</v>
      </c>
      <c r="B106" s="61">
        <v>15929</v>
      </c>
      <c r="C106" s="70"/>
    </row>
    <row r="107" ht="12.75">
      <c r="C107" s="72"/>
    </row>
    <row r="108" spans="1:3" ht="25.5">
      <c r="A108" s="28" t="s">
        <v>66</v>
      </c>
      <c r="B108" s="62">
        <f>B105/258830</f>
        <v>0.966530154927945</v>
      </c>
      <c r="C108" s="73">
        <f>250167/258830</f>
        <v>0.966530154927945</v>
      </c>
    </row>
    <row r="109" spans="1:4" ht="25.5">
      <c r="A109" s="28" t="s">
        <v>67</v>
      </c>
      <c r="B109" s="62">
        <f>1922/B102</f>
        <v>0.007180563909633985</v>
      </c>
      <c r="C109" s="74">
        <f>1922/B102*100</f>
        <v>0.7180563909633986</v>
      </c>
      <c r="D109" s="46"/>
    </row>
    <row r="110" spans="1:4" ht="12.75">
      <c r="A110" s="27" t="s">
        <v>68</v>
      </c>
      <c r="B110" s="63">
        <f>136341/C110</f>
        <v>1.0674323562570462</v>
      </c>
      <c r="C110" s="75">
        <f>(2050+125678)</f>
        <v>127728</v>
      </c>
      <c r="D110" s="69">
        <f>136341/(2050+125678)</f>
        <v>1.0674323562570462</v>
      </c>
    </row>
    <row r="111" spans="1:4" ht="12.75">
      <c r="A111" s="27" t="s">
        <v>49</v>
      </c>
      <c r="B111" s="62">
        <f>1922/214959</f>
        <v>0.008941239957387223</v>
      </c>
      <c r="C111" s="70"/>
      <c r="D111" s="46"/>
    </row>
    <row r="112" spans="1:4" ht="12.75">
      <c r="A112" s="27" t="s">
        <v>50</v>
      </c>
      <c r="B112" s="62">
        <f>1922/114017</f>
        <v>0.016857135339466922</v>
      </c>
      <c r="C112" s="70"/>
      <c r="D112" s="46"/>
    </row>
    <row r="113" spans="1:4" ht="12.75">
      <c r="A113" s="27" t="s">
        <v>115</v>
      </c>
      <c r="B113" s="61">
        <f>250167-258830</f>
        <v>-8663</v>
      </c>
      <c r="C113" s="70"/>
      <c r="D113" s="46"/>
    </row>
    <row r="114" spans="1:4" ht="12.75">
      <c r="A114" s="27" t="s">
        <v>51</v>
      </c>
      <c r="B114" s="62">
        <f>(2050+125678)/342687</f>
        <v>0.37272496476376404</v>
      </c>
      <c r="C114" s="70">
        <f>2050+125678</f>
        <v>127728</v>
      </c>
      <c r="D114" s="46"/>
    </row>
    <row r="115" spans="1:4" ht="12.75">
      <c r="A115" s="27" t="s">
        <v>69</v>
      </c>
      <c r="B115" s="64">
        <f>136341/125678</f>
        <v>1.0848438071898026</v>
      </c>
      <c r="C115" s="70"/>
      <c r="D115" s="46"/>
    </row>
    <row r="116" spans="1:4" ht="12.75">
      <c r="A116" s="27" t="s">
        <v>70</v>
      </c>
      <c r="B116" s="64">
        <f>(136341-56467)/125678</f>
        <v>0.6355448049778004</v>
      </c>
      <c r="C116" s="70">
        <f>136341-56467</f>
        <v>79874</v>
      </c>
      <c r="D116" s="70">
        <f>79857+17</f>
        <v>79874</v>
      </c>
    </row>
    <row r="117" spans="1:4" ht="12.75">
      <c r="A117" s="27" t="s">
        <v>52</v>
      </c>
      <c r="B117" s="61">
        <f>214959-206346</f>
        <v>8613</v>
      </c>
      <c r="C117" s="70">
        <f>C116/125678</f>
        <v>0.6355448049778004</v>
      </c>
      <c r="D117" s="71">
        <f>D116/(2050+125678)</f>
        <v>0.6253444820243016</v>
      </c>
    </row>
    <row r="118" spans="1:3" ht="25.5">
      <c r="A118" s="28" t="s">
        <v>53</v>
      </c>
      <c r="B118" s="68" t="s">
        <v>104</v>
      </c>
      <c r="C118" s="70"/>
    </row>
    <row r="119" spans="1:2" ht="12.75">
      <c r="A119" s="28" t="s">
        <v>54</v>
      </c>
      <c r="B119" s="68" t="s">
        <v>104</v>
      </c>
    </row>
    <row r="120" spans="1:2" ht="12.75">
      <c r="A120" s="27" t="s">
        <v>28</v>
      </c>
      <c r="B120" s="68" t="s">
        <v>104</v>
      </c>
    </row>
    <row r="121" spans="1:2" ht="12.75">
      <c r="A121" s="27" t="s">
        <v>55</v>
      </c>
      <c r="B121" s="68" t="s">
        <v>104</v>
      </c>
    </row>
    <row r="122" spans="1:2" ht="12.75">
      <c r="A122" s="27" t="s">
        <v>56</v>
      </c>
      <c r="B122" s="68" t="s">
        <v>104</v>
      </c>
    </row>
    <row r="123" spans="1:2" ht="12.75">
      <c r="A123" s="27" t="s">
        <v>57</v>
      </c>
      <c r="B123" s="68" t="s">
        <v>104</v>
      </c>
    </row>
    <row r="124" spans="1:2" ht="12.75">
      <c r="A124" s="27" t="s">
        <v>58</v>
      </c>
      <c r="B124" s="68" t="s">
        <v>104</v>
      </c>
    </row>
    <row r="126" spans="1:3" ht="12.75">
      <c r="A126" s="93" t="s">
        <v>59</v>
      </c>
      <c r="B126" s="93"/>
      <c r="C126" s="93"/>
    </row>
    <row r="128" spans="1:2" ht="12.75">
      <c r="A128" s="27" t="s">
        <v>60</v>
      </c>
      <c r="B128" s="27"/>
    </row>
    <row r="129" spans="1:2" ht="25.5">
      <c r="A129" s="28" t="s">
        <v>61</v>
      </c>
      <c r="B129" s="27"/>
    </row>
    <row r="130" spans="1:2" ht="12.75">
      <c r="A130" s="28" t="s">
        <v>62</v>
      </c>
      <c r="B130" s="27"/>
    </row>
    <row r="131" spans="1:2" ht="12.75">
      <c r="A131" s="27" t="s">
        <v>63</v>
      </c>
      <c r="B131" s="27"/>
    </row>
    <row r="132" spans="1:2" ht="12.75">
      <c r="A132" s="27" t="s">
        <v>64</v>
      </c>
      <c r="B132" s="27"/>
    </row>
    <row r="133" spans="1:2" ht="12.75">
      <c r="A133" s="27" t="s">
        <v>65</v>
      </c>
      <c r="B133" s="27"/>
    </row>
    <row r="134" ht="19.5" customHeight="1"/>
    <row r="135" ht="12.75">
      <c r="A135" s="29" t="s">
        <v>73</v>
      </c>
    </row>
    <row r="137" spans="1:3" ht="12.75">
      <c r="A137" s="2" t="s">
        <v>29</v>
      </c>
      <c r="B137" s="47">
        <f>'[1]DRUSTVA'!$F$25/'[1]DRUSTVA'!$E$25-1</f>
        <v>0.14599155271527042</v>
      </c>
      <c r="C137" s="42"/>
    </row>
    <row r="138" spans="1:3" ht="12.75">
      <c r="A138" s="2" t="s">
        <v>30</v>
      </c>
      <c r="B138" s="47">
        <f>('[1]DRUSTVA'!$K$25+'[1]DRUSTVA'!$K$24)/('[1]DRUSTVA'!$J$25+'[1]DRUSTVA'!$J$24)-1</f>
        <v>0.4877349919631002</v>
      </c>
      <c r="C138" s="38"/>
    </row>
    <row r="139" spans="1:3" ht="12.75">
      <c r="A139" s="2" t="s">
        <v>31</v>
      </c>
      <c r="B139" s="48">
        <f>'[1]DRUSTVA'!$K$48/'[1]DRUSTVA'!$J$48-1</f>
        <v>1.4515306122448979</v>
      </c>
      <c r="C139" s="42"/>
    </row>
    <row r="140" ht="12.75">
      <c r="C140" s="43"/>
    </row>
    <row r="141" spans="1:3" ht="12.75">
      <c r="A141" s="34" t="s">
        <v>74</v>
      </c>
      <c r="B141" s="27"/>
      <c r="C141" s="27"/>
    </row>
    <row r="142" spans="1:2" ht="12.75">
      <c r="A142" s="94"/>
      <c r="B142" s="94"/>
    </row>
    <row r="143" spans="1:2" ht="12.75">
      <c r="A143" s="94"/>
      <c r="B143" s="94"/>
    </row>
    <row r="145" spans="1:3" ht="24">
      <c r="A145" s="20" t="s">
        <v>75</v>
      </c>
      <c r="B145" s="4"/>
      <c r="C145" s="35"/>
    </row>
    <row r="146" spans="1:2" ht="12.75">
      <c r="A146" s="31"/>
      <c r="B146" s="16"/>
    </row>
    <row r="147" spans="1:2" ht="12.75">
      <c r="A147" s="19" t="s">
        <v>77</v>
      </c>
      <c r="B147" s="4"/>
    </row>
    <row r="148" spans="1:2" ht="12.75">
      <c r="A148" s="30"/>
      <c r="B148" s="16"/>
    </row>
    <row r="149" spans="1:2" ht="24">
      <c r="A149" s="20" t="s">
        <v>78</v>
      </c>
      <c r="B149" s="4"/>
    </row>
    <row r="151" spans="1:2" ht="25.5">
      <c r="A151" s="36" t="s">
        <v>79</v>
      </c>
      <c r="B151" s="27"/>
    </row>
    <row r="152" ht="12.75">
      <c r="A152" s="18"/>
    </row>
    <row r="153" spans="1:2" ht="25.5">
      <c r="A153" s="36" t="s">
        <v>80</v>
      </c>
      <c r="B153" s="27"/>
    </row>
    <row r="154" ht="12.75">
      <c r="A154" s="18"/>
    </row>
    <row r="155" ht="12.75">
      <c r="A155" s="7" t="s">
        <v>127</v>
      </c>
    </row>
    <row r="157" ht="12.75">
      <c r="A157" s="7" t="s">
        <v>33</v>
      </c>
    </row>
    <row r="158" ht="12.75">
      <c r="A158" s="7" t="s">
        <v>32</v>
      </c>
    </row>
    <row r="160" ht="12.75">
      <c r="A160" s="7" t="s">
        <v>76</v>
      </c>
    </row>
  </sheetData>
  <sheetProtection password="CEA6" sheet="1" objects="1" scenarios="1"/>
  <mergeCells count="27">
    <mergeCell ref="A57:A58"/>
    <mergeCell ref="B55:D55"/>
    <mergeCell ref="A126:C126"/>
    <mergeCell ref="A142:B143"/>
    <mergeCell ref="B14:D14"/>
    <mergeCell ref="B52:D52"/>
    <mergeCell ref="B53:D53"/>
    <mergeCell ref="B45:D45"/>
    <mergeCell ref="B46:D46"/>
    <mergeCell ref="B47:D47"/>
    <mergeCell ref="B48:D48"/>
    <mergeCell ref="B51:D51"/>
    <mergeCell ref="B49:D49"/>
    <mergeCell ref="B50:D50"/>
    <mergeCell ref="B19:D19"/>
    <mergeCell ref="B44:D44"/>
    <mergeCell ref="B15:D15"/>
    <mergeCell ref="B16:D16"/>
    <mergeCell ref="B17:D17"/>
    <mergeCell ref="B18:D18"/>
    <mergeCell ref="A2:F2"/>
    <mergeCell ref="A4:F4"/>
    <mergeCell ref="A6:F6"/>
    <mergeCell ref="B13:D13"/>
    <mergeCell ref="A7:F7"/>
    <mergeCell ref="B11:D11"/>
    <mergeCell ref="B12:D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&amp;CPage &amp;P</oddFooter>
  </headerFooter>
  <colBreaks count="1" manualBreakCount="1">
    <brk id="6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KOMISIJA HOV-GODISNJI IZVESTAJ O POSLOVANJU -tacka4.xls</dc:title>
  <dc:subject/>
  <dc:creator>gstefanovic</dc:creator>
  <cp:keywords/>
  <dc:description/>
  <cp:lastModifiedBy>Vesna Ilic</cp:lastModifiedBy>
  <cp:lastPrinted>2007-07-18T10:03:35Z</cp:lastPrinted>
  <dcterms:created xsi:type="dcterms:W3CDTF">2007-07-06T06:33:17Z</dcterms:created>
  <dcterms:modified xsi:type="dcterms:W3CDTF">2007-07-20T10:02:28Z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