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35" windowHeight="8625" tabRatio="771" activeTab="0"/>
  </bookViews>
  <sheets>
    <sheet name="Komisija za HOV" sheetId="1" r:id="rId1"/>
  </sheets>
  <definedNames/>
  <calcPr fullCalcOnLoad="1"/>
</workbook>
</file>

<file path=xl/sharedStrings.xml><?xml version="1.0" encoding="utf-8"?>
<sst xmlns="http://schemas.openxmlformats.org/spreadsheetml/2006/main" count="154" uniqueCount="144">
  <si>
    <t>Kapital</t>
  </si>
  <si>
    <t>AKTIVA</t>
  </si>
  <si>
    <t>Akcijski kapital</t>
  </si>
  <si>
    <t>Revalorizacione rezerve</t>
  </si>
  <si>
    <t>Dobitak</t>
  </si>
  <si>
    <t>UKUPAN KAPITAL</t>
  </si>
  <si>
    <t>Operativni i ostali poslovni rashodi</t>
  </si>
  <si>
    <t>Prihodi od promene vrednosti imovine i obaveza</t>
  </si>
  <si>
    <t>Troškovi zarada, naknada zarada i ostali lični rashodi</t>
  </si>
  <si>
    <t>Gotovina i gotovniski ekvivalenti</t>
  </si>
  <si>
    <t>Odložena poreska sredstva</t>
  </si>
  <si>
    <t>Stanje 31.12.2008</t>
  </si>
  <si>
    <t>Vladimir Čupić</t>
  </si>
  <si>
    <t>Rade Vojnović</t>
  </si>
  <si>
    <t>PRIHODI I RASHODI REDOVNOG POSLOVANJA</t>
  </si>
  <si>
    <t>Na osnovu čl. 66 Zakona o tržištu hartija od vrednosti i drugih finansijskih instrumenata (Službeni glasnik RS br. 47/2006. i 
čl.3. Pravilnika o sadržini i načinu izveštavanja javnih društava i obaveštavanju o posedovanju akcija s pravom glasa (Službeni glasnik RS br 100/06 i 116/06.),      objavljuje se</t>
  </si>
  <si>
    <t>HYPO ALPE- ADRIA - BANK ad Beograd</t>
  </si>
  <si>
    <t>I OSNOVNI PODACI</t>
  </si>
  <si>
    <t>1. skraćeni naziv</t>
  </si>
  <si>
    <t>3. matični broj</t>
  </si>
  <si>
    <t>07726716</t>
  </si>
  <si>
    <t>2. adresa</t>
  </si>
  <si>
    <t>Bulevar Mihajla Pupina 6, Novi Beograd</t>
  </si>
  <si>
    <t>4. PIB</t>
  </si>
  <si>
    <t>II FINANSIJSKI IZVEŠTAJI</t>
  </si>
  <si>
    <t>BILANS STANJA (u 000 din)</t>
  </si>
  <si>
    <t>Obaveze po osnovu HoV</t>
  </si>
  <si>
    <t>Potraživanja za kamatu, naknadu, prodaju i promenu  vrednosti derivata</t>
  </si>
  <si>
    <t>Obaveze po kamatama, naknadama i 
promeni vrednosti derivata</t>
  </si>
  <si>
    <t>Obaveze po osnovu sredstava namenj. prodaji i posl. koje se obustav.</t>
  </si>
  <si>
    <t>Osnovna sredstva i investicione nekretnine</t>
  </si>
  <si>
    <t>Stalna sredstva namenjena prodaji i sredstva poslovanja koje se obustavlja</t>
  </si>
  <si>
    <t xml:space="preserve">UKUPNO OBAVEZE </t>
  </si>
  <si>
    <t>Ostala sredstva</t>
  </si>
  <si>
    <t>Rerezve iz dobiti</t>
  </si>
  <si>
    <t>Nerealizovani gubici po HoV raspoložimim 
za prodaju</t>
  </si>
  <si>
    <t>Gubitak do nivoa kapitala</t>
  </si>
  <si>
    <t>UKUPNO KAPITAL</t>
  </si>
  <si>
    <t>BILANS USPEHA (u 000 din)</t>
  </si>
  <si>
    <t>Rashodi  kamata</t>
  </si>
  <si>
    <t>Dobitak / gubitak po osnovu kamata</t>
  </si>
  <si>
    <t>Rashodi naknada i provizija</t>
  </si>
  <si>
    <t>Dobitak / gubitak naknada i provizija</t>
  </si>
  <si>
    <t>Neto dobitak/gubitakpo osnovu prodaje HOV po fer vred. kroz BU</t>
  </si>
  <si>
    <t>Neto dobitak/gubitak  po osnovu prodaje HOV raspoloživih za prodaju</t>
  </si>
  <si>
    <t>Neto dobitak/gubitak  po osnovu prodaje HOV 
koje se drže do dospeća</t>
  </si>
  <si>
    <t>Neto dobitak/gubitak po osnovu prodaje učešća</t>
  </si>
  <si>
    <t>Neto dobitak/gubitak po osnovu prodaje ostalih plasmana</t>
  </si>
  <si>
    <t>Neto prihodi/rashodi od kursnih razlika</t>
  </si>
  <si>
    <t>Neto prihodi/rashodi od indirektnih otpisa plasmana i rezervisanja</t>
  </si>
  <si>
    <t>DOBITAK/GUBITAK IZ REDOVNOG POSLOVANJA</t>
  </si>
  <si>
    <t xml:space="preserve">DOBITAK/GUBITAK  PERIODA PRE OPOREZIVANJA </t>
  </si>
  <si>
    <t>Dobitak od odlož. poreskih sredstava / Gubitak od odlož. poreskih obaveza</t>
  </si>
  <si>
    <t>ZARADA PO AKCIJI</t>
  </si>
  <si>
    <t>Umanjena (razvodnjena) zarada po akciji</t>
  </si>
  <si>
    <r>
      <t xml:space="preserve">IZVEŠTAJ O NOVČANIM TOKOVIMA   </t>
    </r>
    <r>
      <rPr>
        <sz val="9"/>
        <rFont val="Arial"/>
        <family val="2"/>
      </rPr>
      <t xml:space="preserve"> ( u 000 din)</t>
    </r>
  </si>
  <si>
    <t>А. TOKOVI GOTOVINE IZ POSLOVNIH AKTIVNOSTI</t>
  </si>
  <si>
    <t>I Prilivi got. Iz poslovnih aktivnosti</t>
  </si>
  <si>
    <t>II Odlivi got. Iz poslovnih aktivnosti</t>
  </si>
  <si>
    <t>III Neto priliv/odliv gotovine pre povećanja ili smanjenja u plasmanima i depozitima</t>
  </si>
  <si>
    <t>IV Smanjenje plasmana i povećanje uzetih depozita</t>
  </si>
  <si>
    <t>V Povećanje plasmana i smanjenje uzetih depozita</t>
  </si>
  <si>
    <t>VI Neto priliv/odliv gotovine iz psl.aktivn.pre poreza na dobit</t>
  </si>
  <si>
    <t>VII Neto priliv/odliv gotov. Iz poslovnih aktivnosti</t>
  </si>
  <si>
    <t>B. TOKOVI GOTOVINE IZ AKTIVNOSTI INVESTIRANJA</t>
  </si>
  <si>
    <t>I Prilivi gotovine Iz aktivnosti investiranja</t>
  </si>
  <si>
    <t>II Odlivi gotovine iz aktivnosti investiranja</t>
  </si>
  <si>
    <t>III Neto priliv / odliv gotovine iz aktivnosti investiranja</t>
  </si>
  <si>
    <t>V. TOKOVI GOTOVINE IZ AKTIVNOSTI FINANSIRANJA</t>
  </si>
  <si>
    <t>I Prilivi gotovine Iz aktivnosti finansiranja</t>
  </si>
  <si>
    <t>II Odlivi gotovine iz aktivnosti finansiranja</t>
  </si>
  <si>
    <t>III Neto priliv / odliv gotovine</t>
  </si>
  <si>
    <t>G. SVEGA NETO PRILIVI GOTOVINE</t>
  </si>
  <si>
    <t>D. SVEGA NETO ODLIVI GOTOVINE</t>
  </si>
  <si>
    <t>DJ. NETO POVEĆ./SMANJENJE GOTOVINE</t>
  </si>
  <si>
    <t>Е. GOTOVINA NA POČETKU GODINE</t>
  </si>
  <si>
    <t>Ž.  POZIT. / NEGAT. KURSNE RAZLIKE</t>
  </si>
  <si>
    <t>Z.  GOTOVINA NA KRAJU PERIODA</t>
  </si>
  <si>
    <t xml:space="preserve">IZVEŠTAJ O PROMENAMA NA KAPITALU </t>
  </si>
  <si>
    <t>Emisiona
premija</t>
  </si>
  <si>
    <t>Rezerve iz dobiti i ostale rezerve</t>
  </si>
  <si>
    <t>Nerealizov. gubici po HOV</t>
  </si>
  <si>
    <t>Ispravka mater. grešaka i promene racunovod.politika - povećanje</t>
  </si>
  <si>
    <t>Ispravka mater. grešaka i promene racunovod.politika - smanjenje</t>
  </si>
  <si>
    <t>Ukupno smanjenja</t>
  </si>
  <si>
    <t>Ispravka mater. grešaka i promene račun. politika-povećanje</t>
  </si>
  <si>
    <t>Ispravka mater. grešaka i promene račun..politika-smanjenje</t>
  </si>
  <si>
    <t>Korigovano pocetno 
stanje 01.01.2008</t>
  </si>
  <si>
    <r>
      <t xml:space="preserve">
III MIŠLJENJE REVIZORA  O FINANSIJSKIM IZVEŠTAJIMA</t>
    </r>
    <r>
      <rPr>
        <sz val="10"/>
        <rFont val="Arial"/>
        <family val="2"/>
      </rPr>
      <t xml:space="preserve">
</t>
    </r>
  </si>
  <si>
    <t>IV ZNAČAJNE PROMENE PRAVNOG I FINANSIJSKOG POLOŽAJA DRUŠTVA I DRUGE VAŽNE PROMENE PODATAKA SADRŽANIH U PROSPEKTU ZA DISTRIBUCIJU HOV</t>
  </si>
  <si>
    <t>Subordinirane obaveze se odnose na subordinirane kredite u sledećim valutnim iznosima:</t>
  </si>
  <si>
    <t>u valuti</t>
  </si>
  <si>
    <t xml:space="preserve">UKUPNO </t>
  </si>
  <si>
    <t>V VREME I MESTO GDE SE MOŽE IZVRŠITI UVID U KOMPLETAN GODIŠNJI RAČUN</t>
  </si>
  <si>
    <t>Predsednik Izvršnog odbora banke</t>
  </si>
  <si>
    <t>Član Izvršnog odbora banke</t>
  </si>
  <si>
    <t>IZVOD IZ  GODIŠNJEG  RAČUNA ZA  2009. GODINU</t>
  </si>
  <si>
    <t>Korigovano pocetno 
stanje 01.01.2009</t>
  </si>
  <si>
    <t>U preriodu od 01.01. - 31.12.2009</t>
  </si>
  <si>
    <r>
      <t xml:space="preserve">
</t>
    </r>
    <r>
      <rPr>
        <sz val="8"/>
        <rFont val="Arial"/>
        <family val="2"/>
      </rPr>
      <t>Prema mišljenu nezavisnog revizora KPMG d.o.o Beograd za Godišnji izveštaj 31.12.2008:
"finansijski izveštaji prikazuju istinito i objektivno finansijsko stanje Hypo Alpe-Adria Bank ad Beograd , na dan 31.12.2007 god, rezultate poslovanja  i tokove gotovine za godinu koja se završava na taj dan, i sastavljeni su u skladu sa Zakonom o računovodstvu i reviziji Republike Srbije (Sl. glasnik RS 46/2006), Zakonom o bankama (Sl. glasnik RS 107/2005) i ostalim relevantnim podzakonskim aktima Narodne banke Srbije."</t>
    </r>
  </si>
  <si>
    <t>Prihodi od dividendi i učešća</t>
  </si>
  <si>
    <t>UKUPNO VANBILANSNE STAVKE</t>
  </si>
  <si>
    <t>dospeće</t>
  </si>
  <si>
    <t>Ukupno povećanja</t>
  </si>
  <si>
    <r>
      <t xml:space="preserve">NAPOMENA
</t>
    </r>
    <r>
      <rPr>
        <b/>
        <i/>
        <sz val="9"/>
        <rFont val="Arial"/>
        <family val="2"/>
      </rPr>
      <t xml:space="preserve">Banka će objaviti revidirane finansijske izveštaje na veb site :  www.hypo-alpe-adria.rs
</t>
    </r>
  </si>
  <si>
    <r>
      <t xml:space="preserve">Uvid se može izvršiti svakog radnog dana </t>
    </r>
    <r>
      <rPr>
        <b/>
        <sz val="9"/>
        <rFont val="Arial"/>
        <family val="2"/>
      </rPr>
      <t>od 9 - 12 časova u sedištu društva</t>
    </r>
  </si>
  <si>
    <r>
      <t xml:space="preserve">
U toku 2009. godine Banka je uvećala akcionarski kapital izdavanjem XXVII emisije akcija unapred poznatim kupcima, po Rešenju
Komisije za hartije od vrednosti br 4/0-06-713/7-09 od 18.03.2009.godine. Dana 18.03.2009. godine izvršeno je uknjižavanje u Centralni registar XXVII emisije običnih akcija u vrednosti od 784.410.000,00 dinara, odnosno 392.205 komada običnih akcija CFI kod: ESVUFR i ISIN broj: RSHYPOE68424, pojedinačne nominalne vrednosti 2.000,00 dinara.    
Celokupnu emisiju je otkupila HYPO ALPE-ADRIA-BANK INTERNATIONAL AG Klagenfurt, Austrija, 9020 Klagenfurt, Alpen-Adria-Platz 1. 
Kapital HYPO ALPE-ADRIA-BANK a.d. Beograd povećan je po osnovu izdavanja XXVII emisije akcija za 3.333.742.500,00 dinara (784.410.000,00 dinara akcionarski kapital i 2.549.332.500,00 dinara emisiona premija).  
                                                                                                         </t>
    </r>
    <r>
      <rPr>
        <sz val="8"/>
        <rFont val="Arial"/>
        <family val="2"/>
      </rPr>
      <t xml:space="preserve">                                                        </t>
    </r>
    <r>
      <rPr>
        <b/>
        <sz val="8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</t>
    </r>
  </si>
  <si>
    <t>Ukupan iznos  uzetih  dugoročnih  kredita  na dan 31.12.2009. iznosi</t>
  </si>
  <si>
    <t>CHF   5.000.000,00</t>
  </si>
  <si>
    <t xml:space="preserve">CHF 104.000.000,00  </t>
  </si>
  <si>
    <t xml:space="preserve">Eur  137.000.000,00  </t>
  </si>
  <si>
    <t xml:space="preserve">CHF  20.000.000,00  </t>
  </si>
  <si>
    <t xml:space="preserve">Eur    25.000.000,00  </t>
  </si>
  <si>
    <t xml:space="preserve">Eur    50.000.000,00  </t>
  </si>
  <si>
    <t>Prihodi od naknada i provizija</t>
  </si>
  <si>
    <t>Ostali poslovni prihodi</t>
  </si>
  <si>
    <t>Rashodi od promene vrednosti imovine i obaveza</t>
  </si>
  <si>
    <t>Porez na dobit</t>
  </si>
  <si>
    <t>DOBITAK POSLE OPOREZIVANJA</t>
  </si>
  <si>
    <t>Transakcioni depoziti</t>
  </si>
  <si>
    <t>Osnovna zarada po akciji</t>
  </si>
  <si>
    <t>Obaveze iz dobitka</t>
  </si>
  <si>
    <t>Troškovi amortizacije</t>
  </si>
  <si>
    <t>u 000 rsd</t>
  </si>
  <si>
    <t>Ostale obaveze</t>
  </si>
  <si>
    <t>Pocetno stanje 01.01.2008</t>
  </si>
  <si>
    <t>Stanje 31.12.2009</t>
  </si>
  <si>
    <t>Nematerijalna ulaganja</t>
  </si>
  <si>
    <t>UKUPNA AKTIVA</t>
  </si>
  <si>
    <t>PASIVA</t>
  </si>
  <si>
    <t>Rezervisanja</t>
  </si>
  <si>
    <t>KAPITAL</t>
  </si>
  <si>
    <t>UKUPNO PASIVA</t>
  </si>
  <si>
    <t>Prihodi od kamata</t>
  </si>
  <si>
    <t>Opozivi depoziti i krediti</t>
  </si>
  <si>
    <t>Dati krediti i depoziti</t>
  </si>
  <si>
    <t>Udeli (učešća)</t>
  </si>
  <si>
    <t>Ostali plasmani</t>
  </si>
  <si>
    <t>Odložene poreske obaveze</t>
  </si>
  <si>
    <t>Gubitak iznad iznosa kapitala</t>
  </si>
  <si>
    <t>Ostali depoziti</t>
  </si>
  <si>
    <t>Primljeni krediti</t>
  </si>
  <si>
    <t>Obaveze za poreze</t>
  </si>
  <si>
    <t>Hartije od vrednosti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</si>
</sst>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"/>
    <numFmt numFmtId="174" formatCode="[$-81A]d\.\ mmmm\ yyyy"/>
    <numFmt numFmtId="175" formatCode="_(* #,##0_);_(* \(#,##0\);_(* &quot;-&quot;_);_(@_)"/>
    <numFmt numFmtId="176" formatCode="0.000%"/>
    <numFmt numFmtId="177" formatCode="#,##0.00\ &quot;€&quot;"/>
    <numFmt numFmtId="178" formatCode="0.0000%"/>
    <numFmt numFmtId="179" formatCode="mmm/yyyy"/>
    <numFmt numFmtId="180" formatCode="dd/mm/yyyy;@"/>
    <numFmt numFmtId="181" formatCode="#.##0;\(#.##0\);0"/>
    <numFmt numFmtId="182" formatCode="#.##;\(#.##\);0"/>
    <numFmt numFmtId="183" formatCode="#.#;\(#.#\);0"/>
    <numFmt numFmtId="184" formatCode="#;\(#\);0"/>
    <numFmt numFmtId="185" formatCode="#,##0.00;\(#,##0.00\);0"/>
    <numFmt numFmtId="186" formatCode="#,##0;\(#,###\);0"/>
    <numFmt numFmtId="187" formatCode="_(* #,##0_);_(* \(#,##0\);_(* &quot;-&quot;??_);_(@_)"/>
    <numFmt numFmtId="188" formatCode="_(* #,##0.000_);_(* \(#,##0.000\);_(* &quot;-&quot;??_);_(@_)"/>
    <numFmt numFmtId="189" formatCode="#,##0_ ;\-#,##0\ "/>
    <numFmt numFmtId="190" formatCode="0.0000"/>
    <numFmt numFmtId="191" formatCode="0.00000"/>
    <numFmt numFmtId="192" formatCode="[$-101081A]##,##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234"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186" fontId="4" fillId="0" borderId="1" xfId="0" applyNumberFormat="1" applyFont="1" applyBorder="1" applyAlignment="1">
      <alignment vertical="center"/>
    </xf>
    <xf numFmtId="184" fontId="1" fillId="0" borderId="0" xfId="0" applyNumberFormat="1" applyFont="1" applyAlignment="1">
      <alignment horizontal="left" wrapText="1"/>
    </xf>
    <xf numFmtId="184" fontId="1" fillId="0" borderId="0" xfId="0" applyNumberFormat="1" applyFont="1" applyAlignment="1">
      <alignment horizontal="justify" vertical="center" wrapText="1"/>
    </xf>
    <xf numFmtId="184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center"/>
    </xf>
    <xf numFmtId="184" fontId="13" fillId="0" borderId="0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left" wrapText="1"/>
    </xf>
    <xf numFmtId="184" fontId="9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6" fontId="1" fillId="0" borderId="2" xfId="0" applyNumberFormat="1" applyFont="1" applyBorder="1" applyAlignment="1">
      <alignment horizontal="right" vertical="center"/>
    </xf>
    <xf numFmtId="186" fontId="1" fillId="0" borderId="1" xfId="0" applyNumberFormat="1" applyFont="1" applyBorder="1" applyAlignment="1">
      <alignment horizontal="right" vertical="center"/>
    </xf>
    <xf numFmtId="186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80" fontId="9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86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86" fontId="1" fillId="0" borderId="5" xfId="0" applyNumberFormat="1" applyFont="1" applyBorder="1" applyAlignment="1">
      <alignment vertical="center"/>
    </xf>
    <xf numFmtId="184" fontId="1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186" fontId="1" fillId="0" borderId="6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15" fillId="0" borderId="6" xfId="15" applyNumberFormat="1" applyFont="1" applyBorder="1" applyAlignment="1">
      <alignment vertical="center"/>
    </xf>
    <xf numFmtId="3" fontId="15" fillId="0" borderId="1" xfId="15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1" xfId="15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184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left" wrapText="1"/>
    </xf>
    <xf numFmtId="14" fontId="5" fillId="0" borderId="7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84" fontId="16" fillId="0" borderId="0" xfId="0" applyNumberFormat="1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 vertical="center"/>
    </xf>
    <xf numFmtId="184" fontId="9" fillId="0" borderId="0" xfId="0" applyNumberFormat="1" applyFont="1" applyAlignment="1">
      <alignment horizontal="center"/>
    </xf>
    <xf numFmtId="184" fontId="17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right" vertical="center"/>
    </xf>
    <xf numFmtId="184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4" xfId="0" applyNumberFormat="1" applyFont="1" applyBorder="1" applyAlignment="1">
      <alignment vertical="center"/>
    </xf>
    <xf numFmtId="186" fontId="9" fillId="0" borderId="2" xfId="0" applyNumberFormat="1" applyFont="1" applyBorder="1" applyAlignment="1">
      <alignment vertical="center"/>
    </xf>
    <xf numFmtId="186" fontId="9" fillId="0" borderId="3" xfId="0" applyNumberFormat="1" applyFont="1" applyBorder="1" applyAlignment="1">
      <alignment vertical="center"/>
    </xf>
    <xf numFmtId="3" fontId="15" fillId="0" borderId="2" xfId="15" applyNumberFormat="1" applyFont="1" applyBorder="1" applyAlignment="1">
      <alignment vertical="center"/>
    </xf>
    <xf numFmtId="184" fontId="17" fillId="0" borderId="9" xfId="0" applyNumberFormat="1" applyFont="1" applyBorder="1" applyAlignment="1">
      <alignment horizontal="center"/>
    </xf>
    <xf numFmtId="186" fontId="1" fillId="0" borderId="2" xfId="0" applyNumberFormat="1" applyFont="1" applyBorder="1" applyAlignment="1">
      <alignment vertical="center"/>
    </xf>
    <xf numFmtId="184" fontId="9" fillId="0" borderId="0" xfId="0" applyNumberFormat="1" applyFont="1" applyAlignment="1">
      <alignment/>
    </xf>
    <xf numFmtId="184" fontId="17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84" fontId="1" fillId="0" borderId="0" xfId="0" applyNumberFormat="1" applyFont="1" applyAlignment="1">
      <alignment horizontal="left" vertical="center" wrapText="1"/>
    </xf>
    <xf numFmtId="184" fontId="2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center"/>
    </xf>
    <xf numFmtId="184" fontId="2" fillId="0" borderId="9" xfId="0" applyNumberFormat="1" applyFont="1" applyBorder="1" applyAlignment="1">
      <alignment horizontal="left"/>
    </xf>
    <xf numFmtId="184" fontId="1" fillId="0" borderId="1" xfId="0" applyNumberFormat="1" applyFont="1" applyBorder="1" applyAlignment="1">
      <alignment horizontal="left"/>
    </xf>
    <xf numFmtId="184" fontId="1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84" fontId="1" fillId="0" borderId="4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184" fontId="1" fillId="0" borderId="11" xfId="0" applyNumberFormat="1" applyFont="1" applyBorder="1" applyAlignment="1">
      <alignment horizontal="center"/>
    </xf>
    <xf numFmtId="184" fontId="9" fillId="0" borderId="4" xfId="0" applyNumberFormat="1" applyFont="1" applyBorder="1" applyAlignment="1">
      <alignment horizontal="center"/>
    </xf>
    <xf numFmtId="184" fontId="9" fillId="0" borderId="11" xfId="0" applyNumberFormat="1" applyFont="1" applyBorder="1" applyAlignment="1">
      <alignment horizontal="center"/>
    </xf>
    <xf numFmtId="184" fontId="13" fillId="0" borderId="0" xfId="0" applyNumberFormat="1" applyFont="1" applyBorder="1" applyAlignment="1">
      <alignment horizontal="left"/>
    </xf>
    <xf numFmtId="184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84" fontId="4" fillId="0" borderId="9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84" fontId="4" fillId="0" borderId="12" xfId="0" applyNumberFormat="1" applyFont="1" applyBorder="1" applyAlignment="1">
      <alignment horizontal="center"/>
    </xf>
    <xf numFmtId="184" fontId="4" fillId="0" borderId="13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/>
    </xf>
    <xf numFmtId="184" fontId="9" fillId="0" borderId="15" xfId="0" applyNumberFormat="1" applyFont="1" applyBorder="1" applyAlignment="1">
      <alignment horizontal="left" vertical="center" wrapText="1"/>
    </xf>
    <xf numFmtId="184" fontId="9" fillId="0" borderId="0" xfId="0" applyNumberFormat="1" applyFont="1" applyBorder="1" applyAlignment="1">
      <alignment horizontal="left" vertical="center" wrapText="1"/>
    </xf>
    <xf numFmtId="184" fontId="9" fillId="0" borderId="16" xfId="0" applyNumberFormat="1" applyFont="1" applyBorder="1" applyAlignment="1">
      <alignment horizontal="left" vertical="center" wrapText="1"/>
    </xf>
    <xf numFmtId="184" fontId="1" fillId="0" borderId="4" xfId="0" applyNumberFormat="1" applyFont="1" applyBorder="1" applyAlignment="1">
      <alignment horizontal="left" vertical="center"/>
    </xf>
    <xf numFmtId="184" fontId="1" fillId="0" borderId="10" xfId="0" applyNumberFormat="1" applyFont="1" applyBorder="1" applyAlignment="1">
      <alignment horizontal="left" vertical="center"/>
    </xf>
    <xf numFmtId="184" fontId="1" fillId="0" borderId="11" xfId="0" applyNumberFormat="1" applyFont="1" applyBorder="1" applyAlignment="1">
      <alignment horizontal="left" vertical="center"/>
    </xf>
    <xf numFmtId="184" fontId="9" fillId="0" borderId="1" xfId="0" applyNumberFormat="1" applyFont="1" applyBorder="1" applyAlignment="1">
      <alignment horizontal="left" vertical="center" wrapText="1"/>
    </xf>
    <xf numFmtId="184" fontId="1" fillId="0" borderId="17" xfId="0" applyNumberFormat="1" applyFont="1" applyBorder="1" applyAlignment="1">
      <alignment horizontal="left" vertical="center" wrapText="1"/>
    </xf>
    <xf numFmtId="184" fontId="1" fillId="0" borderId="18" xfId="0" applyNumberFormat="1" applyFont="1" applyBorder="1" applyAlignment="1">
      <alignment horizontal="left" vertical="center" wrapText="1"/>
    </xf>
    <xf numFmtId="184" fontId="1" fillId="0" borderId="19" xfId="0" applyNumberFormat="1" applyFont="1" applyBorder="1" applyAlignment="1">
      <alignment horizontal="left" vertical="center" wrapText="1"/>
    </xf>
    <xf numFmtId="184" fontId="9" fillId="0" borderId="4" xfId="0" applyNumberFormat="1" applyFont="1" applyBorder="1" applyAlignment="1">
      <alignment horizontal="left" vertical="center" wrapText="1"/>
    </xf>
    <xf numFmtId="184" fontId="9" fillId="0" borderId="10" xfId="0" applyNumberFormat="1" applyFont="1" applyBorder="1" applyAlignment="1">
      <alignment horizontal="left" vertical="center" wrapText="1"/>
    </xf>
    <xf numFmtId="184" fontId="9" fillId="0" borderId="11" xfId="0" applyNumberFormat="1" applyFont="1" applyBorder="1" applyAlignment="1">
      <alignment horizontal="left" vertical="center" wrapText="1"/>
    </xf>
    <xf numFmtId="184" fontId="9" fillId="0" borderId="4" xfId="0" applyNumberFormat="1" applyFont="1" applyBorder="1" applyAlignment="1">
      <alignment horizontal="left" vertical="center" wrapText="1"/>
    </xf>
    <xf numFmtId="184" fontId="9" fillId="0" borderId="10" xfId="0" applyNumberFormat="1" applyFont="1" applyBorder="1" applyAlignment="1">
      <alignment horizontal="left" vertical="center" wrapText="1"/>
    </xf>
    <xf numFmtId="184" fontId="9" fillId="0" borderId="11" xfId="0" applyNumberFormat="1" applyFont="1" applyBorder="1" applyAlignment="1">
      <alignment horizontal="left" vertical="center" wrapText="1"/>
    </xf>
    <xf numFmtId="184" fontId="9" fillId="0" borderId="17" xfId="0" applyNumberFormat="1" applyFont="1" applyBorder="1" applyAlignment="1">
      <alignment horizontal="left" vertical="center" wrapText="1"/>
    </xf>
    <xf numFmtId="184" fontId="9" fillId="0" borderId="18" xfId="0" applyNumberFormat="1" applyFont="1" applyBorder="1" applyAlignment="1">
      <alignment horizontal="left" vertical="center" wrapText="1"/>
    </xf>
    <xf numFmtId="184" fontId="9" fillId="0" borderId="19" xfId="0" applyNumberFormat="1" applyFont="1" applyBorder="1" applyAlignment="1">
      <alignment horizontal="left" vertical="center" wrapText="1"/>
    </xf>
    <xf numFmtId="184" fontId="1" fillId="0" borderId="17" xfId="0" applyNumberFormat="1" applyFont="1" applyBorder="1" applyAlignment="1">
      <alignment horizontal="left" vertical="center" wrapText="1"/>
    </xf>
    <xf numFmtId="184" fontId="1" fillId="0" borderId="18" xfId="0" applyNumberFormat="1" applyFont="1" applyBorder="1" applyAlignment="1">
      <alignment horizontal="left" vertical="center" wrapText="1"/>
    </xf>
    <xf numFmtId="184" fontId="1" fillId="0" borderId="19" xfId="0" applyNumberFormat="1" applyFont="1" applyBorder="1" applyAlignment="1">
      <alignment horizontal="left" vertical="center" wrapText="1"/>
    </xf>
    <xf numFmtId="184" fontId="1" fillId="0" borderId="4" xfId="0" applyNumberFormat="1" applyFont="1" applyBorder="1" applyAlignment="1">
      <alignment horizontal="left" vertical="center" wrapText="1"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11" xfId="0" applyNumberFormat="1" applyFont="1" applyBorder="1" applyAlignment="1">
      <alignment horizontal="left" vertical="center" wrapText="1"/>
    </xf>
    <xf numFmtId="184" fontId="9" fillId="0" borderId="4" xfId="0" applyNumberFormat="1" applyFont="1" applyBorder="1" applyAlignment="1">
      <alignment horizontal="left" vertical="center"/>
    </xf>
    <xf numFmtId="184" fontId="9" fillId="0" borderId="10" xfId="0" applyNumberFormat="1" applyFont="1" applyBorder="1" applyAlignment="1">
      <alignment horizontal="left" vertical="center"/>
    </xf>
    <xf numFmtId="184" fontId="9" fillId="0" borderId="11" xfId="0" applyNumberFormat="1" applyFont="1" applyBorder="1" applyAlignment="1">
      <alignment horizontal="left" vertical="center"/>
    </xf>
    <xf numFmtId="184" fontId="9" fillId="0" borderId="1" xfId="0" applyNumberFormat="1" applyFont="1" applyBorder="1" applyAlignment="1">
      <alignment horizontal="left" vertical="center"/>
    </xf>
    <xf numFmtId="184" fontId="9" fillId="0" borderId="17" xfId="0" applyNumberFormat="1" applyFont="1" applyBorder="1" applyAlignment="1">
      <alignment horizontal="left" vertical="center" wrapText="1"/>
    </xf>
    <xf numFmtId="184" fontId="9" fillId="0" borderId="18" xfId="0" applyNumberFormat="1" applyFont="1" applyBorder="1" applyAlignment="1">
      <alignment horizontal="left" vertical="center" wrapText="1"/>
    </xf>
    <xf numFmtId="184" fontId="9" fillId="0" borderId="19" xfId="0" applyNumberFormat="1" applyFont="1" applyBorder="1" applyAlignment="1">
      <alignment horizontal="left" vertical="center" wrapText="1"/>
    </xf>
    <xf numFmtId="184" fontId="9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0" fontId="15" fillId="0" borderId="6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0" borderId="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84" fontId="13" fillId="2" borderId="0" xfId="0" applyNumberFormat="1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84" fontId="5" fillId="0" borderId="0" xfId="0" applyNumberFormat="1" applyFont="1" applyBorder="1" applyAlignment="1">
      <alignment horizontal="left" vertical="center" wrapText="1"/>
    </xf>
    <xf numFmtId="184" fontId="18" fillId="0" borderId="0" xfId="0" applyNumberFormat="1" applyFont="1" applyBorder="1" applyAlignment="1">
      <alignment horizontal="left" vertical="center" wrapText="1"/>
    </xf>
    <xf numFmtId="184" fontId="9" fillId="0" borderId="0" xfId="0" applyNumberFormat="1" applyFont="1" applyAlignment="1">
      <alignment horizontal="center"/>
    </xf>
    <xf numFmtId="184" fontId="17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184" fontId="4" fillId="0" borderId="0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horizontal="left" vertical="top" wrapText="1"/>
    </xf>
    <xf numFmtId="184" fontId="2" fillId="0" borderId="0" xfId="0" applyNumberFormat="1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Positionsschema_0.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workbookViewId="0" topLeftCell="A1">
      <selection activeCell="I81" sqref="I81"/>
    </sheetView>
  </sheetViews>
  <sheetFormatPr defaultColWidth="9.140625" defaultRowHeight="12.75"/>
  <cols>
    <col min="1" max="1" width="9.140625" style="4" customWidth="1"/>
    <col min="2" max="2" width="16.00390625" style="4" customWidth="1"/>
    <col min="3" max="3" width="10.00390625" style="4" customWidth="1"/>
    <col min="4" max="4" width="14.00390625" style="4" customWidth="1"/>
    <col min="5" max="5" width="11.7109375" style="4" customWidth="1"/>
    <col min="6" max="6" width="10.28125" style="4" customWidth="1"/>
    <col min="7" max="7" width="9.28125" style="4" customWidth="1"/>
    <col min="8" max="8" width="9.7109375" style="4" customWidth="1"/>
    <col min="9" max="9" width="11.28125" style="4" customWidth="1"/>
    <col min="10" max="10" width="14.8515625" style="4" customWidth="1"/>
    <col min="11" max="16384" width="9.140625" style="4" customWidth="1"/>
  </cols>
  <sheetData>
    <row r="1" spans="1:10" ht="33.75" customHeight="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7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2.75" customHeight="1">
      <c r="A4" s="83" t="s">
        <v>16</v>
      </c>
      <c r="B4" s="83"/>
      <c r="C4" s="83"/>
      <c r="D4" s="83"/>
      <c r="E4" s="83"/>
      <c r="F4" s="83"/>
      <c r="G4" s="83"/>
      <c r="H4" s="83"/>
      <c r="I4" s="83"/>
      <c r="J4" s="83"/>
    </row>
    <row r="5" ht="4.5" customHeight="1"/>
    <row r="6" spans="1:10" ht="12.75">
      <c r="A6" s="84" t="s">
        <v>17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1.25">
      <c r="A7" s="85" t="s">
        <v>18</v>
      </c>
      <c r="B7" s="85"/>
      <c r="C7" s="86"/>
      <c r="D7" s="86"/>
      <c r="E7" s="86"/>
      <c r="F7" s="86"/>
      <c r="G7" s="85" t="s">
        <v>19</v>
      </c>
      <c r="H7" s="85"/>
      <c r="I7" s="87" t="s">
        <v>20</v>
      </c>
      <c r="J7" s="87"/>
    </row>
    <row r="8" spans="1:10" ht="11.25">
      <c r="A8" s="85" t="s">
        <v>21</v>
      </c>
      <c r="B8" s="85"/>
      <c r="C8" s="88" t="s">
        <v>22</v>
      </c>
      <c r="D8" s="89"/>
      <c r="E8" s="89"/>
      <c r="F8" s="90"/>
      <c r="G8" s="85" t="s">
        <v>23</v>
      </c>
      <c r="H8" s="85"/>
      <c r="I8" s="91">
        <v>100228215</v>
      </c>
      <c r="J8" s="92"/>
    </row>
    <row r="9" spans="1:10" ht="4.5" customHeight="1">
      <c r="A9" s="6"/>
      <c r="B9" s="6"/>
      <c r="C9" s="7"/>
      <c r="D9" s="7"/>
      <c r="E9" s="7"/>
      <c r="F9" s="7"/>
      <c r="G9" s="6"/>
      <c r="H9" s="6"/>
      <c r="I9" s="7"/>
      <c r="J9" s="7"/>
    </row>
    <row r="10" spans="1:10" ht="12.75">
      <c r="A10" s="93" t="s">
        <v>24</v>
      </c>
      <c r="B10" s="93"/>
      <c r="C10" s="93"/>
      <c r="D10" s="7"/>
      <c r="E10" s="7"/>
      <c r="F10" s="7"/>
      <c r="G10" s="6"/>
      <c r="H10" s="6"/>
      <c r="I10" s="7"/>
      <c r="J10" s="7"/>
    </row>
    <row r="11" spans="1:10" ht="3.75" customHeight="1">
      <c r="A11" s="8"/>
      <c r="B11" s="8"/>
      <c r="C11" s="8"/>
      <c r="D11" s="7"/>
      <c r="E11" s="7"/>
      <c r="F11" s="7"/>
      <c r="G11" s="6"/>
      <c r="H11" s="6"/>
      <c r="I11" s="7"/>
      <c r="J11" s="7"/>
    </row>
    <row r="12" spans="1:10" ht="12" customHeight="1">
      <c r="A12" s="94" t="s">
        <v>25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ht="12.75">
      <c r="A13" s="95" t="s">
        <v>1</v>
      </c>
      <c r="B13" s="95"/>
      <c r="C13" s="95"/>
      <c r="D13" s="9">
        <v>40178</v>
      </c>
      <c r="E13" s="9">
        <v>39813</v>
      </c>
      <c r="F13" s="95" t="s">
        <v>129</v>
      </c>
      <c r="G13" s="95"/>
      <c r="H13" s="95"/>
      <c r="I13" s="9">
        <v>40178</v>
      </c>
      <c r="J13" s="9">
        <v>39813</v>
      </c>
    </row>
    <row r="14" spans="1:10" ht="11.25">
      <c r="A14" s="96" t="s">
        <v>9</v>
      </c>
      <c r="B14" s="97"/>
      <c r="C14" s="97"/>
      <c r="D14" s="10">
        <v>12110773</v>
      </c>
      <c r="E14" s="10">
        <v>18862534</v>
      </c>
      <c r="F14" s="97" t="s">
        <v>119</v>
      </c>
      <c r="G14" s="97"/>
      <c r="H14" s="97"/>
      <c r="I14" s="23">
        <v>14363391</v>
      </c>
      <c r="J14" s="23">
        <v>16478928</v>
      </c>
    </row>
    <row r="15" spans="1:10" ht="11.25" customHeight="1">
      <c r="A15" s="96" t="s">
        <v>134</v>
      </c>
      <c r="B15" s="96"/>
      <c r="C15" s="96"/>
      <c r="D15" s="98">
        <v>29196533</v>
      </c>
      <c r="E15" s="98">
        <v>17277258</v>
      </c>
      <c r="F15" s="97" t="s">
        <v>140</v>
      </c>
      <c r="G15" s="97"/>
      <c r="H15" s="97"/>
      <c r="I15" s="23">
        <v>49697594</v>
      </c>
      <c r="J15" s="23">
        <v>35597550</v>
      </c>
    </row>
    <row r="16" spans="1:10" ht="11.25">
      <c r="A16" s="96"/>
      <c r="B16" s="96"/>
      <c r="C16" s="96"/>
      <c r="D16" s="98"/>
      <c r="E16" s="98"/>
      <c r="F16" s="97" t="s">
        <v>141</v>
      </c>
      <c r="G16" s="97"/>
      <c r="H16" s="97"/>
      <c r="I16" s="23">
        <v>21109070</v>
      </c>
      <c r="J16" s="23">
        <v>15530072</v>
      </c>
    </row>
    <row r="17" spans="1:10" ht="12.75" customHeight="1">
      <c r="A17" s="96"/>
      <c r="B17" s="96"/>
      <c r="C17" s="96"/>
      <c r="D17" s="98"/>
      <c r="E17" s="98"/>
      <c r="F17" s="97" t="s">
        <v>26</v>
      </c>
      <c r="G17" s="97"/>
      <c r="H17" s="97"/>
      <c r="I17" s="23"/>
      <c r="J17" s="23">
        <v>0</v>
      </c>
    </row>
    <row r="18" spans="1:10" ht="21" customHeight="1">
      <c r="A18" s="96" t="s">
        <v>27</v>
      </c>
      <c r="B18" s="97"/>
      <c r="C18" s="97"/>
      <c r="D18" s="10">
        <v>1030967</v>
      </c>
      <c r="E18" s="10">
        <v>541428</v>
      </c>
      <c r="F18" s="96" t="s">
        <v>28</v>
      </c>
      <c r="G18" s="97"/>
      <c r="H18" s="97"/>
      <c r="I18" s="23">
        <v>638217</v>
      </c>
      <c r="J18" s="23">
        <v>9751</v>
      </c>
    </row>
    <row r="19" spans="1:10" ht="12" customHeight="1">
      <c r="A19" s="97" t="s">
        <v>135</v>
      </c>
      <c r="B19" s="97"/>
      <c r="C19" s="97"/>
      <c r="D19" s="10">
        <v>84165379</v>
      </c>
      <c r="E19" s="10">
        <v>71125901</v>
      </c>
      <c r="F19" s="99" t="s">
        <v>130</v>
      </c>
      <c r="G19" s="100"/>
      <c r="H19" s="100"/>
      <c r="I19" s="23">
        <v>1170275</v>
      </c>
      <c r="J19" s="23">
        <v>514505</v>
      </c>
    </row>
    <row r="20" spans="1:10" ht="12" customHeight="1">
      <c r="A20" s="97" t="s">
        <v>143</v>
      </c>
      <c r="B20" s="97"/>
      <c r="C20" s="97"/>
      <c r="D20" s="10">
        <v>7319052</v>
      </c>
      <c r="E20" s="10">
        <v>1924685</v>
      </c>
      <c r="F20" s="99" t="s">
        <v>142</v>
      </c>
      <c r="G20" s="100"/>
      <c r="H20" s="100"/>
      <c r="I20" s="23">
        <v>12828</v>
      </c>
      <c r="J20" s="23">
        <v>30039</v>
      </c>
    </row>
    <row r="21" spans="1:10" ht="13.5" customHeight="1">
      <c r="A21" s="96" t="s">
        <v>136</v>
      </c>
      <c r="B21" s="97"/>
      <c r="C21" s="97"/>
      <c r="D21" s="10">
        <v>40663</v>
      </c>
      <c r="E21" s="10">
        <v>206750</v>
      </c>
      <c r="F21" s="101" t="s">
        <v>121</v>
      </c>
      <c r="G21" s="102"/>
      <c r="H21" s="103"/>
      <c r="I21" s="23"/>
      <c r="J21" s="23">
        <v>77468</v>
      </c>
    </row>
    <row r="22" spans="1:10" ht="21" customHeight="1">
      <c r="A22" s="96" t="s">
        <v>137</v>
      </c>
      <c r="B22" s="97"/>
      <c r="C22" s="97"/>
      <c r="D22" s="10">
        <v>1997340</v>
      </c>
      <c r="E22" s="10">
        <v>2092935</v>
      </c>
      <c r="F22" s="96" t="s">
        <v>29</v>
      </c>
      <c r="G22" s="96"/>
      <c r="H22" s="96"/>
      <c r="I22" s="23"/>
      <c r="J22" s="23">
        <v>0</v>
      </c>
    </row>
    <row r="23" spans="1:10" ht="11.25" customHeight="1">
      <c r="A23" s="97" t="s">
        <v>127</v>
      </c>
      <c r="B23" s="97"/>
      <c r="C23" s="97"/>
      <c r="D23" s="10">
        <v>302996</v>
      </c>
      <c r="E23" s="10">
        <v>328546</v>
      </c>
      <c r="F23" s="104" t="s">
        <v>138</v>
      </c>
      <c r="G23" s="104"/>
      <c r="H23" s="104"/>
      <c r="I23" s="77"/>
      <c r="J23" s="77">
        <v>16156</v>
      </c>
    </row>
    <row r="24" spans="1:10" ht="14.25" customHeight="1">
      <c r="A24" s="99" t="s">
        <v>30</v>
      </c>
      <c r="B24" s="99"/>
      <c r="C24" s="99"/>
      <c r="D24" s="10">
        <v>1488554</v>
      </c>
      <c r="E24" s="10">
        <v>1727979</v>
      </c>
      <c r="F24" s="104" t="s">
        <v>124</v>
      </c>
      <c r="G24" s="104"/>
      <c r="H24" s="104"/>
      <c r="I24" s="77">
        <v>20744644</v>
      </c>
      <c r="J24" s="77">
        <v>19735947</v>
      </c>
    </row>
    <row r="25" spans="1:10" ht="21.75" customHeight="1">
      <c r="A25" s="99" t="s">
        <v>31</v>
      </c>
      <c r="B25" s="99"/>
      <c r="C25" s="99"/>
      <c r="D25" s="10">
        <v>131880</v>
      </c>
      <c r="E25" s="10">
        <v>0</v>
      </c>
      <c r="F25" s="105" t="s">
        <v>32</v>
      </c>
      <c r="G25" s="105"/>
      <c r="H25" s="105"/>
      <c r="I25" s="63">
        <f>SUM(I14:I24)</f>
        <v>107736019</v>
      </c>
      <c r="J25" s="63">
        <f>SUM(J14:J24)</f>
        <v>87990416</v>
      </c>
    </row>
    <row r="26" spans="1:10" ht="13.5" customHeight="1">
      <c r="A26" s="99" t="s">
        <v>10</v>
      </c>
      <c r="B26" s="99"/>
      <c r="C26" s="99"/>
      <c r="D26" s="10">
        <v>1326</v>
      </c>
      <c r="E26" s="10">
        <v>0</v>
      </c>
      <c r="F26" s="106" t="s">
        <v>131</v>
      </c>
      <c r="G26" s="106"/>
      <c r="H26" s="106"/>
      <c r="I26" s="23"/>
      <c r="J26" s="23"/>
    </row>
    <row r="27" spans="1:10" ht="12" customHeight="1">
      <c r="A27" s="100" t="s">
        <v>33</v>
      </c>
      <c r="B27" s="100"/>
      <c r="C27" s="100"/>
      <c r="D27" s="10">
        <v>1325022</v>
      </c>
      <c r="E27" s="10">
        <v>310715</v>
      </c>
      <c r="F27" s="97" t="s">
        <v>0</v>
      </c>
      <c r="G27" s="97"/>
      <c r="H27" s="97"/>
      <c r="I27" s="23">
        <v>24072958</v>
      </c>
      <c r="J27" s="23">
        <v>20739216</v>
      </c>
    </row>
    <row r="28" spans="1:10" ht="12" customHeight="1">
      <c r="A28" s="100" t="s">
        <v>139</v>
      </c>
      <c r="B28" s="100"/>
      <c r="C28" s="100"/>
      <c r="D28" s="10"/>
      <c r="E28" s="10"/>
      <c r="F28" s="104" t="s">
        <v>34</v>
      </c>
      <c r="G28" s="104"/>
      <c r="H28" s="104"/>
      <c r="I28" s="77">
        <v>5669764</v>
      </c>
      <c r="J28" s="77">
        <v>3444039</v>
      </c>
    </row>
    <row r="29" spans="1:10" ht="12" customHeight="1">
      <c r="A29" s="100"/>
      <c r="B29" s="100"/>
      <c r="C29" s="100"/>
      <c r="D29" s="10"/>
      <c r="E29" s="10"/>
      <c r="F29" s="104" t="s">
        <v>3</v>
      </c>
      <c r="G29" s="104"/>
      <c r="H29" s="104"/>
      <c r="I29" s="77">
        <v>33012</v>
      </c>
      <c r="J29" s="77">
        <v>20</v>
      </c>
    </row>
    <row r="30" spans="1:10" ht="21.75" customHeight="1">
      <c r="A30" s="100"/>
      <c r="B30" s="100"/>
      <c r="C30" s="100"/>
      <c r="D30" s="10"/>
      <c r="E30" s="10"/>
      <c r="F30" s="107" t="s">
        <v>35</v>
      </c>
      <c r="G30" s="104"/>
      <c r="H30" s="104"/>
      <c r="I30" s="29">
        <v>-16</v>
      </c>
      <c r="J30" s="29">
        <v>-685</v>
      </c>
    </row>
    <row r="31" spans="1:10" ht="15" customHeight="1">
      <c r="A31" s="100"/>
      <c r="B31" s="100"/>
      <c r="C31" s="100"/>
      <c r="D31" s="10"/>
      <c r="E31" s="10"/>
      <c r="F31" s="108" t="s">
        <v>4</v>
      </c>
      <c r="G31" s="109"/>
      <c r="H31" s="109"/>
      <c r="I31" s="23">
        <v>1598748</v>
      </c>
      <c r="J31" s="23">
        <v>2225725</v>
      </c>
    </row>
    <row r="32" spans="1:10" ht="12.75" customHeight="1">
      <c r="A32" s="100"/>
      <c r="B32" s="100"/>
      <c r="C32" s="100"/>
      <c r="D32" s="10"/>
      <c r="E32" s="10"/>
      <c r="F32" s="110" t="s">
        <v>36</v>
      </c>
      <c r="G32" s="111"/>
      <c r="H32" s="111"/>
      <c r="I32" s="24">
        <v>0</v>
      </c>
      <c r="J32" s="24">
        <v>0</v>
      </c>
    </row>
    <row r="33" spans="1:10" ht="12" customHeight="1">
      <c r="A33" s="112"/>
      <c r="B33" s="113"/>
      <c r="C33" s="114"/>
      <c r="D33" s="11"/>
      <c r="E33" s="11"/>
      <c r="F33" s="105" t="s">
        <v>37</v>
      </c>
      <c r="G33" s="105"/>
      <c r="H33" s="115"/>
      <c r="I33" s="78">
        <f>SUM(I27:I32)</f>
        <v>31374466</v>
      </c>
      <c r="J33" s="78">
        <f>SUM(J27:J32)</f>
        <v>26408315</v>
      </c>
    </row>
    <row r="34" spans="1:10" ht="12" customHeight="1">
      <c r="A34" s="112" t="s">
        <v>128</v>
      </c>
      <c r="B34" s="113"/>
      <c r="C34" s="114"/>
      <c r="D34" s="1">
        <f>SUM(D14:D33)</f>
        <v>139110485</v>
      </c>
      <c r="E34" s="1">
        <f>SUM(E14:E33)</f>
        <v>114398731</v>
      </c>
      <c r="F34" s="105" t="s">
        <v>132</v>
      </c>
      <c r="G34" s="105"/>
      <c r="H34" s="115"/>
      <c r="I34" s="78">
        <f>+I25+I33</f>
        <v>139110485</v>
      </c>
      <c r="J34" s="78">
        <f>+J25+J33</f>
        <v>114398731</v>
      </c>
    </row>
    <row r="35" spans="1:10" ht="12" customHeight="1">
      <c r="A35" s="12"/>
      <c r="B35" s="12"/>
      <c r="C35" s="12"/>
      <c r="D35" s="13"/>
      <c r="E35" s="13"/>
      <c r="F35" s="106" t="s">
        <v>101</v>
      </c>
      <c r="G35" s="106"/>
      <c r="H35" s="116"/>
      <c r="I35" s="77">
        <v>141545432</v>
      </c>
      <c r="J35" s="77">
        <v>124352690</v>
      </c>
    </row>
    <row r="36" spans="1:10" ht="12" customHeight="1">
      <c r="A36" s="14"/>
      <c r="B36" s="14"/>
      <c r="C36" s="14"/>
      <c r="D36" s="15"/>
      <c r="E36" s="15"/>
      <c r="F36" s="16"/>
      <c r="G36" s="16"/>
      <c r="H36" s="16"/>
      <c r="I36" s="16"/>
      <c r="J36" s="16"/>
    </row>
    <row r="37" spans="1:11" ht="15" customHeight="1">
      <c r="A37" s="14"/>
      <c r="B37" s="14"/>
      <c r="C37" s="14"/>
      <c r="D37" s="15"/>
      <c r="E37" s="15"/>
      <c r="F37" s="16"/>
      <c r="G37" s="16"/>
      <c r="H37" s="16"/>
      <c r="I37" s="16"/>
      <c r="J37" s="16"/>
      <c r="K37" s="17"/>
    </row>
    <row r="38" spans="1:11" ht="15" customHeight="1">
      <c r="A38" s="14"/>
      <c r="B38" s="14"/>
      <c r="C38" s="14"/>
      <c r="D38" s="15"/>
      <c r="E38" s="15"/>
      <c r="F38" s="18"/>
      <c r="G38" s="18"/>
      <c r="H38" s="18"/>
      <c r="I38" s="19"/>
      <c r="J38" s="19"/>
      <c r="K38" s="17"/>
    </row>
    <row r="39" spans="1:11" ht="15" customHeight="1">
      <c r="A39" s="117" t="s">
        <v>38</v>
      </c>
      <c r="B39" s="117"/>
      <c r="C39" s="117"/>
      <c r="D39" s="117"/>
      <c r="E39" s="117"/>
      <c r="F39" s="18"/>
      <c r="G39" s="18"/>
      <c r="H39" s="18"/>
      <c r="I39" s="19"/>
      <c r="J39" s="19"/>
      <c r="K39" s="17"/>
    </row>
    <row r="40" spans="1:11" ht="15" customHeight="1">
      <c r="A40" s="118" t="s">
        <v>14</v>
      </c>
      <c r="B40" s="118"/>
      <c r="C40" s="118"/>
      <c r="D40" s="9">
        <v>40178</v>
      </c>
      <c r="E40" s="9">
        <v>39813</v>
      </c>
      <c r="F40" s="18"/>
      <c r="G40" s="18"/>
      <c r="H40" s="18"/>
      <c r="I40" s="19"/>
      <c r="J40" s="19"/>
      <c r="K40" s="17"/>
    </row>
    <row r="41" spans="1:11" ht="15" customHeight="1">
      <c r="A41" s="119" t="s">
        <v>133</v>
      </c>
      <c r="B41" s="120"/>
      <c r="C41" s="121"/>
      <c r="D41" s="10">
        <v>9201754</v>
      </c>
      <c r="E41" s="10">
        <v>10289533</v>
      </c>
      <c r="F41" s="18"/>
      <c r="G41" s="18"/>
      <c r="H41" s="18"/>
      <c r="I41" s="19"/>
      <c r="J41" s="19"/>
      <c r="K41" s="17"/>
    </row>
    <row r="42" spans="1:11" ht="15" customHeight="1">
      <c r="A42" s="119" t="s">
        <v>39</v>
      </c>
      <c r="B42" s="120"/>
      <c r="C42" s="121"/>
      <c r="D42" s="10">
        <v>3851613</v>
      </c>
      <c r="E42" s="10">
        <v>5144525</v>
      </c>
      <c r="F42" s="18"/>
      <c r="G42" s="18"/>
      <c r="H42" s="18"/>
      <c r="I42" s="19"/>
      <c r="J42" s="19"/>
      <c r="K42" s="17"/>
    </row>
    <row r="43" spans="1:11" ht="15" customHeight="1">
      <c r="A43" s="122" t="s">
        <v>40</v>
      </c>
      <c r="B43" s="123"/>
      <c r="C43" s="124"/>
      <c r="D43" s="1">
        <f>+D41-D42</f>
        <v>5350141</v>
      </c>
      <c r="E43" s="1">
        <f>+E41-E42</f>
        <v>5145008</v>
      </c>
      <c r="F43" s="18"/>
      <c r="G43" s="18"/>
      <c r="H43" s="18"/>
      <c r="I43" s="19"/>
      <c r="J43" s="19"/>
      <c r="K43" s="17"/>
    </row>
    <row r="44" spans="1:11" ht="15" customHeight="1">
      <c r="A44" s="125" t="s">
        <v>114</v>
      </c>
      <c r="B44" s="126"/>
      <c r="C44" s="127"/>
      <c r="D44" s="10">
        <v>1374811</v>
      </c>
      <c r="E44" s="10">
        <v>1312235</v>
      </c>
      <c r="F44" s="18"/>
      <c r="G44" s="18"/>
      <c r="H44" s="18"/>
      <c r="I44" s="19"/>
      <c r="J44" s="19"/>
      <c r="K44" s="17"/>
    </row>
    <row r="45" spans="1:11" ht="15" customHeight="1">
      <c r="A45" s="125" t="s">
        <v>41</v>
      </c>
      <c r="B45" s="126"/>
      <c r="C45" s="127"/>
      <c r="D45" s="10">
        <v>170072</v>
      </c>
      <c r="E45" s="10">
        <v>67967</v>
      </c>
      <c r="F45" s="18"/>
      <c r="G45" s="18"/>
      <c r="H45" s="18"/>
      <c r="I45" s="19"/>
      <c r="J45" s="19"/>
      <c r="K45" s="17"/>
    </row>
    <row r="46" spans="1:11" ht="15" customHeight="1">
      <c r="A46" s="128" t="s">
        <v>42</v>
      </c>
      <c r="B46" s="129"/>
      <c r="C46" s="130"/>
      <c r="D46" s="1">
        <f>+D44-D45</f>
        <v>1204739</v>
      </c>
      <c r="E46" s="1">
        <f>+E44-E45</f>
        <v>1244268</v>
      </c>
      <c r="F46" s="18"/>
      <c r="G46" s="18"/>
      <c r="H46" s="18"/>
      <c r="I46" s="19"/>
      <c r="J46" s="19"/>
      <c r="K46" s="17"/>
    </row>
    <row r="47" spans="1:11" ht="21" customHeight="1">
      <c r="A47" s="131" t="s">
        <v>43</v>
      </c>
      <c r="B47" s="132"/>
      <c r="C47" s="133"/>
      <c r="D47" s="20">
        <v>-159</v>
      </c>
      <c r="E47" s="10">
        <v>4908</v>
      </c>
      <c r="F47" s="18"/>
      <c r="G47" s="18"/>
      <c r="H47" s="18"/>
      <c r="I47" s="19"/>
      <c r="J47" s="19"/>
      <c r="K47" s="17"/>
    </row>
    <row r="48" spans="1:11" ht="20.25" customHeight="1">
      <c r="A48" s="134" t="s">
        <v>44</v>
      </c>
      <c r="B48" s="135"/>
      <c r="C48" s="136"/>
      <c r="D48" s="20">
        <v>-615</v>
      </c>
      <c r="E48" s="20">
        <v>-231721</v>
      </c>
      <c r="F48" s="18"/>
      <c r="G48" s="18"/>
      <c r="H48" s="18"/>
      <c r="I48" s="19"/>
      <c r="J48" s="19"/>
      <c r="K48" s="17"/>
    </row>
    <row r="49" spans="1:11" ht="23.25" customHeight="1">
      <c r="A49" s="131" t="s">
        <v>45</v>
      </c>
      <c r="B49" s="126"/>
      <c r="C49" s="127"/>
      <c r="D49" s="10"/>
      <c r="E49" s="10">
        <v>21395</v>
      </c>
      <c r="F49" s="18"/>
      <c r="G49" s="18"/>
      <c r="H49" s="18"/>
      <c r="I49" s="19"/>
      <c r="J49" s="19"/>
      <c r="K49" s="17"/>
    </row>
    <row r="50" spans="1:11" ht="15" customHeight="1">
      <c r="A50" s="125" t="s">
        <v>46</v>
      </c>
      <c r="B50" s="126"/>
      <c r="C50" s="127"/>
      <c r="D50" s="10">
        <v>0</v>
      </c>
      <c r="E50" s="10">
        <v>0</v>
      </c>
      <c r="F50" s="18"/>
      <c r="G50" s="18"/>
      <c r="H50" s="18"/>
      <c r="I50" s="19"/>
      <c r="J50" s="19"/>
      <c r="K50" s="17"/>
    </row>
    <row r="51" spans="1:11" ht="21.75" customHeight="1">
      <c r="A51" s="131" t="s">
        <v>47</v>
      </c>
      <c r="B51" s="132"/>
      <c r="C51" s="133"/>
      <c r="D51" s="10">
        <v>0</v>
      </c>
      <c r="E51" s="10">
        <v>0</v>
      </c>
      <c r="F51" s="18"/>
      <c r="G51" s="18"/>
      <c r="H51" s="18"/>
      <c r="I51" s="19"/>
      <c r="J51" s="19"/>
      <c r="K51" s="17"/>
    </row>
    <row r="52" spans="1:11" ht="15" customHeight="1">
      <c r="A52" s="119" t="s">
        <v>48</v>
      </c>
      <c r="B52" s="120"/>
      <c r="C52" s="121"/>
      <c r="D52" s="21">
        <v>-3976968</v>
      </c>
      <c r="E52" s="21">
        <v>-7932660</v>
      </c>
      <c r="F52" s="18"/>
      <c r="G52" s="18"/>
      <c r="H52" s="18"/>
      <c r="I52" s="19"/>
      <c r="J52" s="19"/>
      <c r="K52" s="17"/>
    </row>
    <row r="53" spans="1:11" ht="15" customHeight="1">
      <c r="A53" s="137" t="s">
        <v>100</v>
      </c>
      <c r="B53" s="138"/>
      <c r="C53" s="139"/>
      <c r="D53" s="10">
        <v>0</v>
      </c>
      <c r="E53" s="10">
        <v>0</v>
      </c>
      <c r="F53" s="18"/>
      <c r="G53" s="18"/>
      <c r="H53" s="18"/>
      <c r="I53" s="19"/>
      <c r="J53" s="19"/>
      <c r="K53" s="17"/>
    </row>
    <row r="54" spans="1:11" ht="15" customHeight="1">
      <c r="A54" s="140" t="s">
        <v>115</v>
      </c>
      <c r="B54" s="141"/>
      <c r="C54" s="142"/>
      <c r="D54" s="10">
        <v>176411</v>
      </c>
      <c r="E54" s="10">
        <v>106457</v>
      </c>
      <c r="F54" s="18"/>
      <c r="G54" s="18"/>
      <c r="H54" s="18"/>
      <c r="I54" s="19"/>
      <c r="J54" s="19"/>
      <c r="K54" s="17"/>
    </row>
    <row r="55" spans="1:11" ht="21.75" customHeight="1">
      <c r="A55" s="140" t="s">
        <v>49</v>
      </c>
      <c r="B55" s="141"/>
      <c r="C55" s="142"/>
      <c r="D55" s="21">
        <v>-3199962</v>
      </c>
      <c r="E55" s="21">
        <v>-1636969</v>
      </c>
      <c r="F55" s="18"/>
      <c r="G55" s="18"/>
      <c r="H55" s="18"/>
      <c r="I55" s="19"/>
      <c r="J55" s="19"/>
      <c r="K55" s="17"/>
    </row>
    <row r="56" spans="1:11" ht="22.5" customHeight="1">
      <c r="A56" s="140" t="s">
        <v>8</v>
      </c>
      <c r="B56" s="141"/>
      <c r="C56" s="142"/>
      <c r="D56" s="21">
        <v>-1415808</v>
      </c>
      <c r="E56" s="21">
        <v>-1203406</v>
      </c>
      <c r="F56" s="18"/>
      <c r="G56" s="18"/>
      <c r="H56" s="18"/>
      <c r="I56" s="19"/>
      <c r="J56" s="19"/>
      <c r="K56" s="17"/>
    </row>
    <row r="57" spans="1:11" ht="25.5" customHeight="1">
      <c r="A57" s="140" t="s">
        <v>122</v>
      </c>
      <c r="B57" s="141"/>
      <c r="C57" s="142"/>
      <c r="D57" s="21">
        <v>-430950</v>
      </c>
      <c r="E57" s="21">
        <v>-400426</v>
      </c>
      <c r="F57" s="18"/>
      <c r="G57" s="18"/>
      <c r="H57" s="18"/>
      <c r="I57" s="19"/>
      <c r="J57" s="19"/>
      <c r="K57" s="17"/>
    </row>
    <row r="58" spans="1:11" ht="15" customHeight="1">
      <c r="A58" s="140" t="s">
        <v>6</v>
      </c>
      <c r="B58" s="141"/>
      <c r="C58" s="142"/>
      <c r="D58" s="21">
        <v>-2144569</v>
      </c>
      <c r="E58" s="21">
        <v>-2113009</v>
      </c>
      <c r="F58" s="18"/>
      <c r="G58" s="18"/>
      <c r="H58" s="18"/>
      <c r="I58" s="19"/>
      <c r="J58" s="19"/>
      <c r="K58" s="17"/>
    </row>
    <row r="59" spans="1:11" ht="15" customHeight="1">
      <c r="A59" s="140" t="s">
        <v>7</v>
      </c>
      <c r="B59" s="141"/>
      <c r="C59" s="142"/>
      <c r="D59" s="10">
        <v>10155249</v>
      </c>
      <c r="E59" s="10">
        <v>17665739</v>
      </c>
      <c r="F59" s="18"/>
      <c r="G59" s="18"/>
      <c r="H59" s="18"/>
      <c r="I59" s="19"/>
      <c r="J59" s="19"/>
      <c r="K59" s="17"/>
    </row>
    <row r="60" spans="1:11" ht="27" customHeight="1">
      <c r="A60" s="140" t="s">
        <v>116</v>
      </c>
      <c r="B60" s="141"/>
      <c r="C60" s="142"/>
      <c r="D60" s="21">
        <v>-3890025</v>
      </c>
      <c r="E60" s="21">
        <v>-8197374</v>
      </c>
      <c r="F60" s="18"/>
      <c r="G60" s="18"/>
      <c r="H60" s="18"/>
      <c r="I60" s="19"/>
      <c r="J60" s="19"/>
      <c r="K60" s="17"/>
    </row>
    <row r="61" spans="1:11" ht="24.75" customHeight="1">
      <c r="A61" s="143" t="s">
        <v>50</v>
      </c>
      <c r="B61" s="144"/>
      <c r="C61" s="145"/>
      <c r="D61" s="63">
        <f>+D43+D46+D47+D48+D49+D50+D51+D52+D53+D54+D55+D56+D57+D58+D59+D60</f>
        <v>1827484</v>
      </c>
      <c r="E61" s="63">
        <f>+E43+E46+E47+E48+E49+E50+E51+E52+E53+E54+E55+E56+E57+E58+E59+E60</f>
        <v>2472210</v>
      </c>
      <c r="F61" s="18"/>
      <c r="G61" s="18"/>
      <c r="H61" s="18"/>
      <c r="I61" s="19"/>
      <c r="J61" s="19"/>
      <c r="K61" s="17"/>
    </row>
    <row r="62" spans="1:11" ht="21" customHeight="1">
      <c r="A62" s="146" t="s">
        <v>51</v>
      </c>
      <c r="B62" s="146"/>
      <c r="C62" s="146"/>
      <c r="D62" s="1">
        <f>SUM(D61:D61)</f>
        <v>1827484</v>
      </c>
      <c r="E62" s="1">
        <f>SUM(E61:E61)</f>
        <v>2472210</v>
      </c>
      <c r="F62" s="18"/>
      <c r="G62" s="18"/>
      <c r="H62" s="18"/>
      <c r="I62" s="19"/>
      <c r="J62" s="19"/>
      <c r="K62" s="17"/>
    </row>
    <row r="63" spans="1:11" ht="15" customHeight="1">
      <c r="A63" s="147" t="s">
        <v>117</v>
      </c>
      <c r="B63" s="148"/>
      <c r="C63" s="149"/>
      <c r="D63" s="22">
        <v>-249886</v>
      </c>
      <c r="E63" s="22">
        <v>-262254</v>
      </c>
      <c r="F63" s="18"/>
      <c r="G63" s="18"/>
      <c r="H63" s="18"/>
      <c r="I63" s="19"/>
      <c r="J63" s="19"/>
      <c r="K63" s="17"/>
    </row>
    <row r="64" spans="1:11" ht="24.75" customHeight="1">
      <c r="A64" s="140" t="s">
        <v>52</v>
      </c>
      <c r="B64" s="141"/>
      <c r="C64" s="142"/>
      <c r="D64" s="23">
        <v>21150</v>
      </c>
      <c r="E64" s="23">
        <v>15769</v>
      </c>
      <c r="F64" s="18"/>
      <c r="G64" s="18"/>
      <c r="H64" s="18"/>
      <c r="I64" s="19"/>
      <c r="J64" s="19"/>
      <c r="K64" s="17"/>
    </row>
    <row r="65" spans="1:11" ht="15" customHeight="1">
      <c r="A65" s="150" t="s">
        <v>118</v>
      </c>
      <c r="B65" s="150"/>
      <c r="C65" s="150"/>
      <c r="D65" s="63">
        <f>SUM(D62:D64)</f>
        <v>1598748</v>
      </c>
      <c r="E65" s="63">
        <f>SUM(E62:E64)</f>
        <v>2225725</v>
      </c>
      <c r="F65" s="18"/>
      <c r="G65" s="18"/>
      <c r="H65" s="18"/>
      <c r="I65" s="19"/>
      <c r="J65" s="19"/>
      <c r="K65" s="17"/>
    </row>
    <row r="66" spans="1:11" ht="15" customHeight="1">
      <c r="A66" s="151" t="s">
        <v>53</v>
      </c>
      <c r="B66" s="152"/>
      <c r="C66" s="153"/>
      <c r="D66" s="64"/>
      <c r="E66" s="64"/>
      <c r="F66" s="18"/>
      <c r="G66" s="18"/>
      <c r="H66" s="18"/>
      <c r="I66" s="19"/>
      <c r="J66" s="19"/>
      <c r="K66" s="17"/>
    </row>
    <row r="67" spans="1:11" ht="15" customHeight="1">
      <c r="A67" s="150" t="s">
        <v>120</v>
      </c>
      <c r="B67" s="150"/>
      <c r="C67" s="150"/>
      <c r="D67" s="65">
        <v>226</v>
      </c>
      <c r="E67" s="65">
        <v>339</v>
      </c>
      <c r="F67" s="18"/>
      <c r="G67" s="18"/>
      <c r="H67" s="18"/>
      <c r="I67" s="19"/>
      <c r="J67" s="19"/>
      <c r="K67" s="17"/>
    </row>
    <row r="68" spans="1:11" ht="15" customHeight="1">
      <c r="A68" s="154" t="s">
        <v>54</v>
      </c>
      <c r="B68" s="154"/>
      <c r="C68" s="154"/>
      <c r="D68" s="24"/>
      <c r="E68" s="24"/>
      <c r="F68" s="18"/>
      <c r="G68" s="18"/>
      <c r="H68" s="18"/>
      <c r="I68" s="19"/>
      <c r="J68" s="19"/>
      <c r="K68" s="17"/>
    </row>
    <row r="69" spans="1:11" ht="15" customHeight="1">
      <c r="A69" s="14"/>
      <c r="B69" s="14"/>
      <c r="C69" s="14"/>
      <c r="D69" s="19"/>
      <c r="E69" s="19"/>
      <c r="F69" s="18"/>
      <c r="G69" s="18"/>
      <c r="H69" s="18"/>
      <c r="I69" s="19"/>
      <c r="J69" s="19"/>
      <c r="K69" s="17"/>
    </row>
    <row r="70" spans="1:11" ht="15" customHeight="1">
      <c r="A70" s="14"/>
      <c r="B70" s="14"/>
      <c r="C70" s="14"/>
      <c r="D70" s="19"/>
      <c r="E70" s="19"/>
      <c r="F70" s="18"/>
      <c r="G70" s="18"/>
      <c r="H70" s="18"/>
      <c r="I70" s="19"/>
      <c r="J70" s="19"/>
      <c r="K70" s="17"/>
    </row>
    <row r="71" spans="1:11" ht="15" customHeight="1">
      <c r="A71" s="14"/>
      <c r="B71" s="14"/>
      <c r="C71" s="14"/>
      <c r="D71" s="19"/>
      <c r="E71" s="19"/>
      <c r="F71" s="18"/>
      <c r="G71" s="18"/>
      <c r="H71" s="18"/>
      <c r="I71" s="19"/>
      <c r="J71" s="19"/>
      <c r="K71" s="17"/>
    </row>
    <row r="72" spans="1:11" ht="15" customHeight="1" thickBot="1">
      <c r="A72" s="14"/>
      <c r="B72" s="14"/>
      <c r="C72" s="14"/>
      <c r="D72" s="19"/>
      <c r="E72" s="19"/>
      <c r="F72" s="18"/>
      <c r="G72" s="18"/>
      <c r="H72" s="18"/>
      <c r="I72" s="19"/>
      <c r="J72" s="19"/>
      <c r="K72" s="17"/>
    </row>
    <row r="73" spans="1:11" ht="15" customHeight="1" thickBot="1">
      <c r="A73" s="155" t="s">
        <v>55</v>
      </c>
      <c r="B73" s="156"/>
      <c r="C73" s="156"/>
      <c r="D73" s="156"/>
      <c r="E73" s="157"/>
      <c r="F73" s="18"/>
      <c r="G73" s="18"/>
      <c r="H73" s="18"/>
      <c r="I73" s="19"/>
      <c r="J73" s="19"/>
      <c r="K73" s="17"/>
    </row>
    <row r="74" spans="1:11" ht="23.25" customHeight="1">
      <c r="A74" s="158" t="s">
        <v>56</v>
      </c>
      <c r="B74" s="159"/>
      <c r="C74" s="160"/>
      <c r="D74" s="25">
        <v>40178</v>
      </c>
      <c r="E74" s="25">
        <v>39813</v>
      </c>
      <c r="F74" s="18"/>
      <c r="G74" s="18"/>
      <c r="H74" s="18"/>
      <c r="I74" s="19"/>
      <c r="J74" s="19"/>
      <c r="K74" s="17"/>
    </row>
    <row r="75" spans="1:11" ht="15" customHeight="1">
      <c r="A75" s="161" t="s">
        <v>57</v>
      </c>
      <c r="B75" s="162"/>
      <c r="C75" s="163"/>
      <c r="D75" s="26">
        <v>11978617</v>
      </c>
      <c r="E75" s="26">
        <v>14918448</v>
      </c>
      <c r="F75" s="18"/>
      <c r="G75" s="18"/>
      <c r="H75" s="18"/>
      <c r="I75" s="19"/>
      <c r="J75" s="19"/>
      <c r="K75" s="17"/>
    </row>
    <row r="76" spans="1:11" ht="15" customHeight="1">
      <c r="A76" s="161" t="s">
        <v>58</v>
      </c>
      <c r="B76" s="162"/>
      <c r="C76" s="163"/>
      <c r="D76" s="27">
        <v>-9805212</v>
      </c>
      <c r="E76" s="27">
        <v>-11880836</v>
      </c>
      <c r="F76" s="18"/>
      <c r="G76" s="18"/>
      <c r="H76" s="18"/>
      <c r="I76" s="19"/>
      <c r="J76" s="19"/>
      <c r="K76" s="17"/>
    </row>
    <row r="77" spans="1:11" ht="24.75" customHeight="1">
      <c r="A77" s="164" t="s">
        <v>59</v>
      </c>
      <c r="B77" s="164"/>
      <c r="C77" s="164"/>
      <c r="D77" s="3">
        <f>+D75+D76</f>
        <v>2173405</v>
      </c>
      <c r="E77" s="3">
        <f>+E75+E76</f>
        <v>3037612</v>
      </c>
      <c r="F77" s="18"/>
      <c r="G77" s="18"/>
      <c r="H77" s="18"/>
      <c r="I77" s="19"/>
      <c r="J77" s="19"/>
      <c r="K77" s="17"/>
    </row>
    <row r="78" spans="1:11" ht="24.75" customHeight="1">
      <c r="A78" s="165" t="s">
        <v>60</v>
      </c>
      <c r="B78" s="166"/>
      <c r="C78" s="167"/>
      <c r="D78" s="28">
        <v>9257349</v>
      </c>
      <c r="E78" s="28">
        <v>51973546</v>
      </c>
      <c r="F78" s="18"/>
      <c r="G78" s="18"/>
      <c r="H78" s="18"/>
      <c r="I78" s="19"/>
      <c r="J78" s="19"/>
      <c r="K78" s="17"/>
    </row>
    <row r="79" spans="1:11" ht="22.5" customHeight="1">
      <c r="A79" s="165" t="s">
        <v>61</v>
      </c>
      <c r="B79" s="166"/>
      <c r="C79" s="167"/>
      <c r="D79" s="29">
        <v>-25251412</v>
      </c>
      <c r="E79" s="29">
        <v>-696708</v>
      </c>
      <c r="F79" s="18"/>
      <c r="G79" s="18"/>
      <c r="H79" s="18"/>
      <c r="I79" s="19"/>
      <c r="J79" s="19"/>
      <c r="K79" s="17"/>
    </row>
    <row r="80" spans="1:11" ht="23.25" customHeight="1">
      <c r="A80" s="168" t="s">
        <v>62</v>
      </c>
      <c r="B80" s="169"/>
      <c r="C80" s="170"/>
      <c r="D80" s="66">
        <f>+D78+D79+D77</f>
        <v>-13820658</v>
      </c>
      <c r="E80" s="66">
        <f>+E78+E79+E77</f>
        <v>54314450</v>
      </c>
      <c r="F80" s="18"/>
      <c r="G80" s="18"/>
      <c r="H80" s="18"/>
      <c r="I80" s="19"/>
      <c r="J80" s="19"/>
      <c r="K80" s="17"/>
    </row>
    <row r="81" spans="1:11" ht="21.75" customHeight="1">
      <c r="A81" s="168" t="s">
        <v>63</v>
      </c>
      <c r="B81" s="169"/>
      <c r="C81" s="170"/>
      <c r="D81" s="66">
        <f>+D80-380090</f>
        <v>-14200748</v>
      </c>
      <c r="E81" s="66">
        <f>+E80-258703</f>
        <v>54055747</v>
      </c>
      <c r="F81" s="18"/>
      <c r="G81" s="18"/>
      <c r="H81" s="18"/>
      <c r="I81" s="19"/>
      <c r="J81" s="19"/>
      <c r="K81" s="17"/>
    </row>
    <row r="82" spans="1:11" ht="25.5" customHeight="1">
      <c r="A82" s="171" t="s">
        <v>64</v>
      </c>
      <c r="B82" s="172"/>
      <c r="C82" s="173"/>
      <c r="D82" s="30"/>
      <c r="E82" s="30"/>
      <c r="F82" s="18"/>
      <c r="G82" s="18"/>
      <c r="H82" s="18"/>
      <c r="I82" s="19"/>
      <c r="J82" s="19"/>
      <c r="K82" s="17"/>
    </row>
    <row r="83" spans="1:11" ht="15" customHeight="1">
      <c r="A83" s="165" t="s">
        <v>65</v>
      </c>
      <c r="B83" s="166"/>
      <c r="C83" s="167"/>
      <c r="D83" s="26">
        <v>15952</v>
      </c>
      <c r="E83" s="23">
        <v>3560</v>
      </c>
      <c r="F83" s="18"/>
      <c r="G83" s="18"/>
      <c r="H83" s="18"/>
      <c r="I83" s="19"/>
      <c r="J83" s="19"/>
      <c r="K83" s="17"/>
    </row>
    <row r="84" spans="1:11" ht="15" customHeight="1">
      <c r="A84" s="165" t="s">
        <v>66</v>
      </c>
      <c r="B84" s="166"/>
      <c r="C84" s="167"/>
      <c r="D84" s="27">
        <v>-192981</v>
      </c>
      <c r="E84" s="22">
        <v>-604595</v>
      </c>
      <c r="F84" s="18"/>
      <c r="G84" s="18"/>
      <c r="H84" s="18"/>
      <c r="I84" s="19"/>
      <c r="J84" s="19"/>
      <c r="K84" s="17"/>
    </row>
    <row r="85" spans="1:11" ht="26.25" customHeight="1">
      <c r="A85" s="174" t="s">
        <v>67</v>
      </c>
      <c r="B85" s="175"/>
      <c r="C85" s="176"/>
      <c r="D85" s="67">
        <f>SUM(D83:D84)</f>
        <v>-177029</v>
      </c>
      <c r="E85" s="3">
        <f>SUM(E83:E84)</f>
        <v>-601035</v>
      </c>
      <c r="F85" s="18"/>
      <c r="G85" s="18"/>
      <c r="H85" s="18"/>
      <c r="I85" s="19"/>
      <c r="J85" s="19"/>
      <c r="K85" s="17"/>
    </row>
    <row r="86" spans="1:11" ht="28.5" customHeight="1">
      <c r="A86" s="171" t="s">
        <v>68</v>
      </c>
      <c r="B86" s="172"/>
      <c r="C86" s="173"/>
      <c r="D86" s="31"/>
      <c r="E86" s="31"/>
      <c r="F86" s="18"/>
      <c r="G86" s="18"/>
      <c r="H86" s="18"/>
      <c r="I86" s="19"/>
      <c r="J86" s="19"/>
      <c r="K86" s="17"/>
    </row>
    <row r="87" spans="1:11" ht="15" customHeight="1">
      <c r="A87" s="177" t="s">
        <v>69</v>
      </c>
      <c r="B87" s="178"/>
      <c r="C87" s="179"/>
      <c r="D87" s="26">
        <v>7540815</v>
      </c>
      <c r="E87" s="23">
        <v>5722768</v>
      </c>
      <c r="F87" s="18"/>
      <c r="G87" s="18"/>
      <c r="H87" s="18"/>
      <c r="I87" s="19"/>
      <c r="J87" s="19"/>
      <c r="K87" s="17"/>
    </row>
    <row r="88" spans="1:11" ht="15" customHeight="1">
      <c r="A88" s="180" t="s">
        <v>70</v>
      </c>
      <c r="B88" s="181"/>
      <c r="C88" s="182"/>
      <c r="D88" s="32">
        <v>0</v>
      </c>
      <c r="E88" s="72">
        <v>-41768422</v>
      </c>
      <c r="F88" s="18"/>
      <c r="G88" s="18"/>
      <c r="H88" s="18"/>
      <c r="I88" s="19"/>
      <c r="J88" s="19"/>
      <c r="K88" s="17"/>
    </row>
    <row r="89" spans="1:11" ht="15" customHeight="1">
      <c r="A89" s="174" t="s">
        <v>71</v>
      </c>
      <c r="B89" s="175"/>
      <c r="C89" s="176"/>
      <c r="D89" s="3">
        <f>+D87+D88</f>
        <v>7540815</v>
      </c>
      <c r="E89" s="3">
        <f>+E87+E88</f>
        <v>-36045654</v>
      </c>
      <c r="F89" s="18"/>
      <c r="G89" s="18"/>
      <c r="H89" s="18"/>
      <c r="I89" s="19"/>
      <c r="J89" s="19"/>
      <c r="K89" s="17"/>
    </row>
    <row r="90" spans="1:11" ht="15" customHeight="1">
      <c r="A90" s="183" t="s">
        <v>72</v>
      </c>
      <c r="B90" s="184"/>
      <c r="C90" s="185"/>
      <c r="D90" s="26">
        <f>+D75+D78+D83+D87</f>
        <v>28792733</v>
      </c>
      <c r="E90" s="23">
        <v>72618322</v>
      </c>
      <c r="F90" s="18"/>
      <c r="G90" s="18"/>
      <c r="H90" s="18"/>
      <c r="I90" s="19"/>
      <c r="J90" s="19"/>
      <c r="K90" s="17"/>
    </row>
    <row r="91" spans="1:11" ht="15" customHeight="1">
      <c r="A91" s="186" t="s">
        <v>73</v>
      </c>
      <c r="B91" s="186"/>
      <c r="C91" s="186"/>
      <c r="D91" s="27">
        <f>+D76+D79+D84-380090</f>
        <v>-35629695</v>
      </c>
      <c r="E91" s="22">
        <v>-55209264</v>
      </c>
      <c r="F91" s="18"/>
      <c r="G91" s="18"/>
      <c r="H91" s="18"/>
      <c r="I91" s="19"/>
      <c r="J91" s="19"/>
      <c r="K91" s="17"/>
    </row>
    <row r="92" spans="1:11" ht="15" customHeight="1">
      <c r="A92" s="186" t="s">
        <v>74</v>
      </c>
      <c r="B92" s="186"/>
      <c r="C92" s="186"/>
      <c r="D92" s="27">
        <f>SUM(D90:D91)</f>
        <v>-6836962</v>
      </c>
      <c r="E92" s="22">
        <v>17409058</v>
      </c>
      <c r="F92" s="18"/>
      <c r="G92" s="18"/>
      <c r="H92" s="18"/>
      <c r="I92" s="19"/>
      <c r="J92" s="19"/>
      <c r="K92" s="17"/>
    </row>
    <row r="93" spans="1:11" ht="15" customHeight="1">
      <c r="A93" s="183" t="s">
        <v>75</v>
      </c>
      <c r="B93" s="184"/>
      <c r="C93" s="185"/>
      <c r="D93" s="79">
        <v>18862534</v>
      </c>
      <c r="E93" s="80">
        <v>1412803</v>
      </c>
      <c r="F93" s="18"/>
      <c r="G93" s="18"/>
      <c r="H93" s="18"/>
      <c r="I93" s="19"/>
      <c r="J93" s="19"/>
      <c r="K93" s="17"/>
    </row>
    <row r="94" spans="1:11" ht="15" customHeight="1">
      <c r="A94" s="187" t="s">
        <v>76</v>
      </c>
      <c r="B94" s="188"/>
      <c r="C94" s="189"/>
      <c r="D94" s="27">
        <f>243945-158744</f>
        <v>85201</v>
      </c>
      <c r="E94" s="22">
        <f>481843-441170</f>
        <v>40673</v>
      </c>
      <c r="F94" s="18"/>
      <c r="G94" s="18"/>
      <c r="H94" s="18"/>
      <c r="I94" s="19"/>
      <c r="J94" s="19"/>
      <c r="K94" s="17"/>
    </row>
    <row r="95" spans="1:11" ht="15" customHeight="1">
      <c r="A95" s="190" t="s">
        <v>77</v>
      </c>
      <c r="B95" s="190"/>
      <c r="C95" s="190"/>
      <c r="D95" s="63">
        <f>+D93+D92+D94</f>
        <v>12110773</v>
      </c>
      <c r="E95" s="63">
        <f>+E93+E92+E94</f>
        <v>18862534</v>
      </c>
      <c r="F95" s="18"/>
      <c r="G95" s="18"/>
      <c r="H95" s="18"/>
      <c r="I95" s="19"/>
      <c r="J95" s="19"/>
      <c r="K95" s="17"/>
    </row>
    <row r="96" spans="1:11" ht="15" customHeight="1">
      <c r="A96" s="14"/>
      <c r="B96" s="14"/>
      <c r="C96" s="14"/>
      <c r="D96" s="19"/>
      <c r="E96" s="19"/>
      <c r="F96" s="18"/>
      <c r="G96" s="18"/>
      <c r="H96" s="18"/>
      <c r="I96" s="19"/>
      <c r="J96" s="19"/>
      <c r="K96" s="17"/>
    </row>
    <row r="97" spans="1:11" ht="15" customHeight="1">
      <c r="A97" s="14"/>
      <c r="B97" s="14"/>
      <c r="C97" s="14"/>
      <c r="D97" s="19"/>
      <c r="E97" s="19"/>
      <c r="F97" s="18"/>
      <c r="G97" s="18"/>
      <c r="H97" s="18"/>
      <c r="I97" s="19"/>
      <c r="J97" s="19"/>
      <c r="K97" s="17"/>
    </row>
    <row r="98" spans="1:11" ht="15" customHeight="1">
      <c r="A98" s="14"/>
      <c r="B98" s="14"/>
      <c r="C98" s="14"/>
      <c r="D98" s="19"/>
      <c r="E98" s="19"/>
      <c r="F98" s="18"/>
      <c r="G98" s="18"/>
      <c r="H98" s="18"/>
      <c r="I98" s="19"/>
      <c r="J98" s="19"/>
      <c r="K98" s="17"/>
    </row>
    <row r="99" spans="1:11" ht="15" customHeight="1">
      <c r="A99" s="14"/>
      <c r="B99" s="14"/>
      <c r="C99" s="14"/>
      <c r="D99" s="19"/>
      <c r="E99" s="19"/>
      <c r="F99" s="18"/>
      <c r="G99" s="18"/>
      <c r="H99" s="18"/>
      <c r="I99" s="19"/>
      <c r="J99" s="19"/>
      <c r="K99" s="17"/>
    </row>
    <row r="100" spans="1:11" ht="15" customHeight="1">
      <c r="A100" s="14"/>
      <c r="B100" s="14"/>
      <c r="C100" s="14"/>
      <c r="D100" s="19"/>
      <c r="E100" s="19"/>
      <c r="F100" s="18"/>
      <c r="G100" s="18"/>
      <c r="H100" s="18"/>
      <c r="I100" s="19"/>
      <c r="J100" s="19"/>
      <c r="K100" s="17"/>
    </row>
    <row r="101" spans="1:11" ht="15" customHeight="1">
      <c r="A101" s="14"/>
      <c r="B101" s="14"/>
      <c r="C101" s="14"/>
      <c r="D101" s="19"/>
      <c r="E101" s="19"/>
      <c r="F101" s="18"/>
      <c r="G101" s="18"/>
      <c r="H101" s="18"/>
      <c r="I101" s="19"/>
      <c r="J101" s="19"/>
      <c r="K101" s="17"/>
    </row>
    <row r="102" spans="1:11" ht="15" customHeight="1">
      <c r="A102" s="14"/>
      <c r="B102" s="14"/>
      <c r="C102" s="14"/>
      <c r="D102" s="19"/>
      <c r="E102" s="19"/>
      <c r="F102" s="18"/>
      <c r="G102" s="18"/>
      <c r="H102" s="18"/>
      <c r="I102" s="19"/>
      <c r="J102" s="19"/>
      <c r="K102" s="17"/>
    </row>
    <row r="103" spans="1:11" ht="15" customHeight="1">
      <c r="A103" s="14"/>
      <c r="B103" s="14"/>
      <c r="C103" s="14"/>
      <c r="D103" s="19"/>
      <c r="E103" s="19"/>
      <c r="F103" s="18"/>
      <c r="G103" s="18"/>
      <c r="H103" s="18"/>
      <c r="I103" s="19"/>
      <c r="J103" s="19"/>
      <c r="K103" s="17"/>
    </row>
    <row r="104" spans="1:11" ht="15" customHeight="1">
      <c r="A104" s="14"/>
      <c r="B104" s="14"/>
      <c r="C104" s="14"/>
      <c r="D104" s="19"/>
      <c r="E104" s="19"/>
      <c r="F104" s="18"/>
      <c r="G104" s="18"/>
      <c r="H104" s="18"/>
      <c r="I104" s="19"/>
      <c r="J104" s="19"/>
      <c r="K104" s="17"/>
    </row>
    <row r="105" spans="1:11" ht="15" customHeight="1">
      <c r="A105" s="14"/>
      <c r="B105" s="14"/>
      <c r="C105" s="14"/>
      <c r="D105" s="19"/>
      <c r="E105" s="19"/>
      <c r="F105" s="18"/>
      <c r="G105" s="18"/>
      <c r="H105" s="18"/>
      <c r="I105" s="19"/>
      <c r="J105" s="19"/>
      <c r="K105" s="17"/>
    </row>
    <row r="106" spans="1:11" ht="15" customHeight="1">
      <c r="A106" s="14"/>
      <c r="B106" s="14"/>
      <c r="C106" s="14"/>
      <c r="D106" s="19"/>
      <c r="E106" s="19"/>
      <c r="F106" s="18"/>
      <c r="G106" s="18"/>
      <c r="H106" s="18"/>
      <c r="I106" s="19"/>
      <c r="J106" s="19"/>
      <c r="K106" s="17"/>
    </row>
    <row r="107" spans="1:11" ht="15" customHeight="1">
      <c r="A107" s="14"/>
      <c r="B107" s="14"/>
      <c r="C107" s="14"/>
      <c r="D107" s="19"/>
      <c r="E107" s="19"/>
      <c r="F107" s="18"/>
      <c r="G107" s="18"/>
      <c r="H107" s="18"/>
      <c r="I107" s="19"/>
      <c r="J107" s="19"/>
      <c r="K107" s="17"/>
    </row>
    <row r="108" spans="1:11" ht="15" customHeight="1">
      <c r="A108" s="14"/>
      <c r="B108" s="14"/>
      <c r="C108" s="14"/>
      <c r="D108" s="19"/>
      <c r="E108" s="19"/>
      <c r="F108" s="18"/>
      <c r="G108" s="18"/>
      <c r="H108" s="18"/>
      <c r="I108" s="19"/>
      <c r="J108" s="19"/>
      <c r="K108" s="17"/>
    </row>
    <row r="109" spans="1:11" ht="15" customHeight="1">
      <c r="A109" s="14"/>
      <c r="B109" s="14"/>
      <c r="C109" s="14"/>
      <c r="D109" s="19"/>
      <c r="E109" s="19"/>
      <c r="F109" s="18"/>
      <c r="G109" s="18"/>
      <c r="H109" s="18"/>
      <c r="I109" s="19"/>
      <c r="J109" s="19"/>
      <c r="K109" s="17"/>
    </row>
    <row r="110" spans="1:11" ht="15" customHeight="1">
      <c r="A110" s="14"/>
      <c r="B110" s="14"/>
      <c r="C110" s="14"/>
      <c r="D110" s="19"/>
      <c r="E110" s="19"/>
      <c r="F110" s="18"/>
      <c r="G110" s="18"/>
      <c r="H110" s="18"/>
      <c r="I110" s="19"/>
      <c r="J110" s="19"/>
      <c r="K110" s="17"/>
    </row>
    <row r="111" spans="1:11" ht="15" customHeight="1">
      <c r="A111" s="14"/>
      <c r="B111" s="14"/>
      <c r="C111" s="14"/>
      <c r="D111" s="19"/>
      <c r="E111" s="19"/>
      <c r="F111" s="18"/>
      <c r="G111" s="18"/>
      <c r="H111" s="18"/>
      <c r="I111" s="19"/>
      <c r="J111" s="19"/>
      <c r="K111" s="17"/>
    </row>
    <row r="112" spans="1:10" ht="15" customHeight="1">
      <c r="A112" s="14"/>
      <c r="B112" s="14"/>
      <c r="C112" s="14"/>
      <c r="D112" s="19"/>
      <c r="E112" s="19"/>
      <c r="F112" s="18"/>
      <c r="G112" s="18"/>
      <c r="H112" s="18"/>
      <c r="I112" s="19"/>
      <c r="J112" s="19"/>
    </row>
    <row r="113" spans="1:10" ht="15" customHeight="1">
      <c r="A113" s="14"/>
      <c r="B113" s="14"/>
      <c r="C113" s="14"/>
      <c r="D113" s="19"/>
      <c r="E113" s="19"/>
      <c r="F113" s="18"/>
      <c r="G113" s="18"/>
      <c r="H113" s="18"/>
      <c r="I113" s="19"/>
      <c r="J113" s="19"/>
    </row>
    <row r="114" spans="1:10" ht="15" customHeight="1">
      <c r="A114" s="14"/>
      <c r="B114" s="14"/>
      <c r="C114" s="14"/>
      <c r="D114" s="19"/>
      <c r="E114" s="19"/>
      <c r="F114" s="18"/>
      <c r="G114" s="18"/>
      <c r="H114" s="18"/>
      <c r="I114" s="19"/>
      <c r="J114" s="19"/>
    </row>
    <row r="115" spans="1:10" ht="15" customHeight="1">
      <c r="A115" s="33"/>
      <c r="B115" s="33"/>
      <c r="C115" s="33"/>
      <c r="D115" s="19"/>
      <c r="E115" s="19"/>
      <c r="F115" s="18"/>
      <c r="G115" s="18"/>
      <c r="H115" s="18"/>
      <c r="I115" s="19"/>
      <c r="J115" s="19"/>
    </row>
    <row r="116" spans="1:10" ht="15" customHeight="1">
      <c r="A116" s="230" t="s">
        <v>78</v>
      </c>
      <c r="B116" s="230"/>
      <c r="C116" s="230"/>
      <c r="D116" s="34"/>
      <c r="E116" s="34"/>
      <c r="F116" s="34"/>
      <c r="G116" s="34"/>
      <c r="H116" s="35" t="s">
        <v>123</v>
      </c>
      <c r="I116" s="36"/>
      <c r="J116" s="19"/>
    </row>
    <row r="117" spans="1:10" ht="15" customHeight="1">
      <c r="A117" s="229" t="s">
        <v>98</v>
      </c>
      <c r="B117" s="229"/>
      <c r="C117" s="229"/>
      <c r="D117" s="2"/>
      <c r="E117" s="2"/>
      <c r="F117" s="2"/>
      <c r="G117" s="2"/>
      <c r="H117" s="2"/>
      <c r="I117" s="2"/>
      <c r="J117" s="19"/>
    </row>
    <row r="118" spans="1:10" ht="33.75" customHeight="1">
      <c r="A118" s="191"/>
      <c r="B118" s="191"/>
      <c r="C118" s="37" t="s">
        <v>2</v>
      </c>
      <c r="D118" s="37" t="s">
        <v>79</v>
      </c>
      <c r="E118" s="37" t="s">
        <v>80</v>
      </c>
      <c r="F118" s="37" t="s">
        <v>3</v>
      </c>
      <c r="G118" s="38" t="s">
        <v>4</v>
      </c>
      <c r="H118" s="37" t="s">
        <v>81</v>
      </c>
      <c r="I118" s="37" t="s">
        <v>5</v>
      </c>
      <c r="J118" s="19"/>
    </row>
    <row r="119" spans="1:10" ht="18.75" customHeight="1">
      <c r="A119" s="192" t="s">
        <v>125</v>
      </c>
      <c r="B119" s="193"/>
      <c r="C119" s="39">
        <v>12225608</v>
      </c>
      <c r="D119" s="40">
        <v>2790840</v>
      </c>
      <c r="E119" s="40">
        <v>2058506</v>
      </c>
      <c r="F119" s="40">
        <v>175</v>
      </c>
      <c r="G119" s="40">
        <v>1385533</v>
      </c>
      <c r="H119" s="40">
        <v>0</v>
      </c>
      <c r="I119" s="40">
        <f>SUM(C119:H119)</f>
        <v>18460662</v>
      </c>
      <c r="J119" s="19"/>
    </row>
    <row r="120" spans="1:10" ht="21.75" customHeight="1">
      <c r="A120" s="194" t="s">
        <v>82</v>
      </c>
      <c r="B120" s="195"/>
      <c r="C120" s="41"/>
      <c r="D120" s="41"/>
      <c r="E120" s="41"/>
      <c r="F120" s="41"/>
      <c r="G120" s="41"/>
      <c r="H120" s="41"/>
      <c r="I120" s="42">
        <v>0</v>
      </c>
      <c r="J120" s="19"/>
    </row>
    <row r="121" spans="1:10" ht="23.25" customHeight="1">
      <c r="A121" s="194" t="s">
        <v>83</v>
      </c>
      <c r="B121" s="195"/>
      <c r="C121" s="41"/>
      <c r="D121" s="41"/>
      <c r="E121" s="41"/>
      <c r="F121" s="41"/>
      <c r="G121" s="41"/>
      <c r="H121" s="41"/>
      <c r="I121" s="42">
        <v>0</v>
      </c>
      <c r="J121" s="19"/>
    </row>
    <row r="122" spans="1:10" ht="27" customHeight="1">
      <c r="A122" s="194" t="s">
        <v>87</v>
      </c>
      <c r="B122" s="195"/>
      <c r="C122" s="41">
        <v>12225608</v>
      </c>
      <c r="D122" s="41">
        <v>2790840</v>
      </c>
      <c r="E122" s="41">
        <v>2058506</v>
      </c>
      <c r="F122" s="41">
        <v>175</v>
      </c>
      <c r="G122" s="41">
        <v>1385533</v>
      </c>
      <c r="H122" s="41">
        <v>0</v>
      </c>
      <c r="I122" s="42">
        <f aca="true" t="shared" si="0" ref="I122:I129">SUM(C122:H122)</f>
        <v>18460662</v>
      </c>
      <c r="J122" s="19"/>
    </row>
    <row r="123" spans="1:10" ht="15" customHeight="1">
      <c r="A123" s="194" t="s">
        <v>103</v>
      </c>
      <c r="B123" s="195"/>
      <c r="C123" s="43">
        <v>1308298</v>
      </c>
      <c r="D123" s="41">
        <v>4414470</v>
      </c>
      <c r="E123" s="41">
        <v>1385533</v>
      </c>
      <c r="F123" s="41">
        <v>0</v>
      </c>
      <c r="G123" s="41">
        <v>2225725</v>
      </c>
      <c r="H123" s="29">
        <v>-685</v>
      </c>
      <c r="I123" s="42">
        <f t="shared" si="0"/>
        <v>9333341</v>
      </c>
      <c r="J123" s="19"/>
    </row>
    <row r="124" spans="1:10" ht="15" customHeight="1">
      <c r="A124" s="194" t="s">
        <v>84</v>
      </c>
      <c r="B124" s="195"/>
      <c r="C124" s="22">
        <v>0</v>
      </c>
      <c r="D124" s="22">
        <v>0</v>
      </c>
      <c r="E124" s="22">
        <v>0</v>
      </c>
      <c r="F124" s="22">
        <v>-155</v>
      </c>
      <c r="G124" s="22">
        <v>-1385533</v>
      </c>
      <c r="H124" s="41">
        <v>0</v>
      </c>
      <c r="I124" s="22">
        <f t="shared" si="0"/>
        <v>-1385688</v>
      </c>
      <c r="J124" s="19"/>
    </row>
    <row r="125" spans="1:10" ht="15" customHeight="1">
      <c r="A125" s="196" t="s">
        <v>11</v>
      </c>
      <c r="B125" s="197"/>
      <c r="C125" s="44">
        <f>+C122+C123+C124</f>
        <v>13533906</v>
      </c>
      <c r="D125" s="44">
        <f>+D122+D123+D124</f>
        <v>7205310</v>
      </c>
      <c r="E125" s="44">
        <f>+E122+E123+E124</f>
        <v>3444039</v>
      </c>
      <c r="F125" s="44">
        <f>+F122+F123+F124</f>
        <v>20</v>
      </c>
      <c r="G125" s="44">
        <f>+G122+G123+G124</f>
        <v>2225725</v>
      </c>
      <c r="H125" s="69">
        <f>SUM(H122:H124)</f>
        <v>-685</v>
      </c>
      <c r="I125" s="70">
        <f t="shared" si="0"/>
        <v>26408315</v>
      </c>
      <c r="J125" s="19"/>
    </row>
    <row r="126" spans="1:10" ht="27" customHeight="1">
      <c r="A126" s="199" t="s">
        <v>85</v>
      </c>
      <c r="B126" s="200"/>
      <c r="C126" s="43"/>
      <c r="D126" s="41"/>
      <c r="E126" s="41"/>
      <c r="F126" s="41"/>
      <c r="G126" s="41"/>
      <c r="H126" s="41"/>
      <c r="I126" s="42">
        <f t="shared" si="0"/>
        <v>0</v>
      </c>
      <c r="J126" s="19"/>
    </row>
    <row r="127" spans="1:10" ht="33.75" customHeight="1">
      <c r="A127" s="199" t="s">
        <v>86</v>
      </c>
      <c r="B127" s="200"/>
      <c r="C127" s="43"/>
      <c r="D127" s="41"/>
      <c r="E127" s="41"/>
      <c r="F127" s="41"/>
      <c r="G127" s="41"/>
      <c r="H127" s="41"/>
      <c r="I127" s="42">
        <f t="shared" si="0"/>
        <v>0</v>
      </c>
      <c r="J127" s="19"/>
    </row>
    <row r="128" spans="1:10" ht="24" customHeight="1">
      <c r="A128" s="201" t="s">
        <v>97</v>
      </c>
      <c r="B128" s="202"/>
      <c r="C128" s="43">
        <f>+C125+C126-C127</f>
        <v>13533906</v>
      </c>
      <c r="D128" s="43">
        <f>+D125+D126-D127</f>
        <v>7205310</v>
      </c>
      <c r="E128" s="43">
        <f>+E125+E126-E127</f>
        <v>3444039</v>
      </c>
      <c r="F128" s="43">
        <f>+F125+F126-F127</f>
        <v>20</v>
      </c>
      <c r="G128" s="43">
        <f>+G125+G126-G127</f>
        <v>2225725</v>
      </c>
      <c r="H128" s="29">
        <v>-685</v>
      </c>
      <c r="I128" s="42">
        <f t="shared" si="0"/>
        <v>26408315</v>
      </c>
      <c r="J128" s="19"/>
    </row>
    <row r="129" spans="1:10" ht="15" customHeight="1">
      <c r="A129" s="199" t="s">
        <v>103</v>
      </c>
      <c r="B129" s="200"/>
      <c r="C129" s="43">
        <v>784410</v>
      </c>
      <c r="D129" s="41">
        <v>2549332</v>
      </c>
      <c r="E129" s="41">
        <v>2225725</v>
      </c>
      <c r="F129" s="41">
        <v>32992</v>
      </c>
      <c r="G129" s="45">
        <v>1598748</v>
      </c>
      <c r="H129" s="29">
        <v>-16</v>
      </c>
      <c r="I129" s="29">
        <f t="shared" si="0"/>
        <v>7191191</v>
      </c>
      <c r="J129" s="19"/>
    </row>
    <row r="130" spans="1:10" ht="15" customHeight="1">
      <c r="A130" s="199" t="s">
        <v>84</v>
      </c>
      <c r="B130" s="200"/>
      <c r="C130" s="22">
        <v>0</v>
      </c>
      <c r="D130" s="22">
        <v>0</v>
      </c>
      <c r="E130" s="22">
        <v>0</v>
      </c>
      <c r="F130" s="22">
        <v>0</v>
      </c>
      <c r="G130" s="22">
        <v>-2225725</v>
      </c>
      <c r="H130" s="41">
        <v>685</v>
      </c>
      <c r="I130" s="29">
        <f>+C130+D130+E130+F130+G130+H130</f>
        <v>-2225040</v>
      </c>
      <c r="J130" s="19"/>
    </row>
    <row r="131" spans="1:10" ht="15" customHeight="1">
      <c r="A131" s="196" t="s">
        <v>126</v>
      </c>
      <c r="B131" s="197"/>
      <c r="C131" s="44">
        <f aca="true" t="shared" si="1" ref="C131:H131">+C128+C129+C130</f>
        <v>14318316</v>
      </c>
      <c r="D131" s="44">
        <f t="shared" si="1"/>
        <v>9754642</v>
      </c>
      <c r="E131" s="44">
        <f t="shared" si="1"/>
        <v>5669764</v>
      </c>
      <c r="F131" s="44">
        <f t="shared" si="1"/>
        <v>33012</v>
      </c>
      <c r="G131" s="44">
        <f t="shared" si="1"/>
        <v>1598748</v>
      </c>
      <c r="H131" s="68">
        <f t="shared" si="1"/>
        <v>-16</v>
      </c>
      <c r="I131" s="40">
        <f>SUM(C131:H131)</f>
        <v>31374466</v>
      </c>
      <c r="J131" s="19"/>
    </row>
    <row r="132" spans="1:10" ht="15" customHeight="1">
      <c r="A132" s="33"/>
      <c r="B132" s="33"/>
      <c r="C132" s="33"/>
      <c r="D132" s="19"/>
      <c r="E132" s="19"/>
      <c r="F132" s="18"/>
      <c r="G132" s="18"/>
      <c r="H132" s="18"/>
      <c r="I132" s="19"/>
      <c r="J132" s="19"/>
    </row>
    <row r="133" spans="1:10" ht="15" customHeight="1">
      <c r="A133" s="33"/>
      <c r="B133" s="33"/>
      <c r="C133" s="33"/>
      <c r="D133" s="19"/>
      <c r="E133" s="19"/>
      <c r="F133" s="18"/>
      <c r="G133" s="18"/>
      <c r="H133" s="18"/>
      <c r="I133" s="19"/>
      <c r="J133" s="19"/>
    </row>
    <row r="134" spans="1:10" ht="15" customHeight="1">
      <c r="A134" s="33"/>
      <c r="B134" s="33"/>
      <c r="C134" s="33"/>
      <c r="D134" s="19"/>
      <c r="E134" s="19"/>
      <c r="F134" s="18"/>
      <c r="G134" s="18"/>
      <c r="H134" s="18"/>
      <c r="I134" s="19"/>
      <c r="J134" s="19"/>
    </row>
    <row r="135" spans="1:10" ht="15" customHeight="1">
      <c r="A135" s="33"/>
      <c r="B135" s="33"/>
      <c r="C135" s="33"/>
      <c r="D135" s="19"/>
      <c r="E135" s="19"/>
      <c r="F135" s="18"/>
      <c r="G135" s="18"/>
      <c r="H135" s="18"/>
      <c r="I135" s="19"/>
      <c r="J135" s="19"/>
    </row>
    <row r="136" spans="1:10" ht="15" customHeight="1">
      <c r="A136" s="33"/>
      <c r="B136" s="33"/>
      <c r="C136" s="33"/>
      <c r="D136" s="19"/>
      <c r="E136" s="19"/>
      <c r="F136" s="18"/>
      <c r="G136" s="18"/>
      <c r="H136" s="18"/>
      <c r="I136" s="19"/>
      <c r="J136" s="19"/>
    </row>
    <row r="137" spans="1:10" ht="15" customHeight="1">
      <c r="A137" s="33"/>
      <c r="B137" s="33"/>
      <c r="C137" s="33"/>
      <c r="D137" s="19"/>
      <c r="E137" s="19"/>
      <c r="F137" s="18"/>
      <c r="G137" s="18"/>
      <c r="H137" s="18"/>
      <c r="I137" s="19"/>
      <c r="J137" s="19"/>
    </row>
    <row r="138" spans="1:10" ht="15" customHeight="1">
      <c r="A138" s="33"/>
      <c r="B138" s="33"/>
      <c r="C138" s="33"/>
      <c r="D138" s="19"/>
      <c r="E138" s="19"/>
      <c r="F138" s="18"/>
      <c r="G138" s="18"/>
      <c r="H138" s="18"/>
      <c r="I138" s="19"/>
      <c r="J138" s="19"/>
    </row>
    <row r="139" spans="1:10" ht="15" customHeight="1">
      <c r="A139" s="33"/>
      <c r="B139" s="33"/>
      <c r="C139" s="33"/>
      <c r="D139" s="19"/>
      <c r="E139" s="19"/>
      <c r="F139" s="18"/>
      <c r="G139" s="18"/>
      <c r="H139" s="18"/>
      <c r="I139" s="19"/>
      <c r="J139" s="19"/>
    </row>
    <row r="140" spans="1:10" ht="15" customHeight="1">
      <c r="A140" s="33"/>
      <c r="B140" s="33"/>
      <c r="C140" s="33"/>
      <c r="D140" s="19"/>
      <c r="E140" s="19"/>
      <c r="F140" s="18"/>
      <c r="G140" s="18"/>
      <c r="H140" s="18"/>
      <c r="I140" s="19"/>
      <c r="J140" s="19"/>
    </row>
    <row r="141" spans="1:10" ht="15" customHeight="1">
      <c r="A141" s="33"/>
      <c r="B141" s="33"/>
      <c r="C141" s="33"/>
      <c r="D141" s="19"/>
      <c r="E141" s="19"/>
      <c r="F141" s="18"/>
      <c r="G141" s="18"/>
      <c r="H141" s="18"/>
      <c r="I141" s="19"/>
      <c r="J141" s="19"/>
    </row>
    <row r="142" spans="1:10" ht="29.25" customHeight="1">
      <c r="A142" s="231" t="s">
        <v>88</v>
      </c>
      <c r="B142" s="231"/>
      <c r="C142" s="231"/>
      <c r="D142" s="231"/>
      <c r="E142" s="231"/>
      <c r="F142" s="231"/>
      <c r="G142" s="231"/>
      <c r="H142" s="231"/>
      <c r="I142" s="231"/>
      <c r="J142" s="231"/>
    </row>
    <row r="143" spans="1:10" ht="76.5" customHeight="1">
      <c r="A143" s="198" t="s">
        <v>99</v>
      </c>
      <c r="B143" s="198"/>
      <c r="C143" s="198"/>
      <c r="D143" s="198"/>
      <c r="E143" s="198"/>
      <c r="F143" s="198"/>
      <c r="G143" s="198"/>
      <c r="H143" s="198"/>
      <c r="I143" s="198"/>
      <c r="J143" s="198"/>
    </row>
    <row r="144" spans="1:10" ht="30" customHeight="1">
      <c r="A144" s="232" t="s">
        <v>89</v>
      </c>
      <c r="B144" s="232"/>
      <c r="C144" s="232"/>
      <c r="D144" s="232"/>
      <c r="E144" s="232"/>
      <c r="F144" s="232"/>
      <c r="G144" s="232"/>
      <c r="H144" s="232"/>
      <c r="I144" s="232"/>
      <c r="J144" s="232"/>
    </row>
    <row r="145" spans="1:10" ht="92.25" customHeight="1">
      <c r="A145" s="233" t="s">
        <v>106</v>
      </c>
      <c r="B145" s="233"/>
      <c r="C145" s="233"/>
      <c r="D145" s="233"/>
      <c r="E145" s="233"/>
      <c r="F145" s="233"/>
      <c r="G145" s="233"/>
      <c r="H145" s="233"/>
      <c r="I145" s="233"/>
      <c r="J145" s="233"/>
    </row>
    <row r="146" spans="1:10" ht="11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</row>
    <row r="147" spans="1:10" ht="12.75" customHeight="1">
      <c r="A147" s="215" t="s">
        <v>90</v>
      </c>
      <c r="B147" s="215"/>
      <c r="C147" s="215"/>
      <c r="D147" s="215"/>
      <c r="E147" s="215"/>
      <c r="F147" s="215"/>
      <c r="G147" s="215"/>
      <c r="H147" s="215"/>
      <c r="I147" s="215"/>
      <c r="J147" s="62"/>
    </row>
    <row r="148" spans="1:10" ht="12.75">
      <c r="A148" s="203" t="s">
        <v>91</v>
      </c>
      <c r="B148" s="204"/>
      <c r="C148" s="205"/>
      <c r="D148" s="206" t="s">
        <v>123</v>
      </c>
      <c r="E148" s="206"/>
      <c r="F148" s="48" t="s">
        <v>102</v>
      </c>
      <c r="G148" s="47"/>
      <c r="H148" s="47"/>
      <c r="I148" s="47"/>
      <c r="J148" s="46"/>
    </row>
    <row r="149" spans="1:10" ht="12.75">
      <c r="A149" s="220" t="s">
        <v>113</v>
      </c>
      <c r="B149" s="221"/>
      <c r="C149" s="222"/>
      <c r="D149" s="219">
        <v>4794440</v>
      </c>
      <c r="E149" s="219"/>
      <c r="F149" s="49">
        <v>41623</v>
      </c>
      <c r="G149" s="47"/>
      <c r="H149" s="47"/>
      <c r="I149" s="47"/>
      <c r="J149" s="46"/>
    </row>
    <row r="150" spans="1:10" ht="12.75">
      <c r="A150" s="216" t="s">
        <v>110</v>
      </c>
      <c r="B150" s="217"/>
      <c r="C150" s="218"/>
      <c r="D150" s="219">
        <v>13136766</v>
      </c>
      <c r="E150" s="219"/>
      <c r="F150" s="50">
        <v>42389</v>
      </c>
      <c r="G150" s="47"/>
      <c r="H150" s="47"/>
      <c r="I150" s="47"/>
      <c r="J150" s="46"/>
    </row>
    <row r="151" spans="1:10" ht="13.5" thickBot="1">
      <c r="A151" s="207" t="s">
        <v>111</v>
      </c>
      <c r="B151" s="208"/>
      <c r="C151" s="209"/>
      <c r="D151" s="210">
        <v>1289262</v>
      </c>
      <c r="E151" s="210"/>
      <c r="F151" s="51">
        <v>42389</v>
      </c>
      <c r="G151" s="47"/>
      <c r="H151" s="47"/>
      <c r="I151" s="47"/>
      <c r="J151" s="46"/>
    </row>
    <row r="152" spans="1:10" ht="13.5" thickBot="1">
      <c r="A152" s="211" t="s">
        <v>92</v>
      </c>
      <c r="B152" s="212"/>
      <c r="C152" s="212"/>
      <c r="D152" s="213">
        <f>SUM(D149:E151)</f>
        <v>19220468</v>
      </c>
      <c r="E152" s="214"/>
      <c r="F152" s="52"/>
      <c r="G152" s="47"/>
      <c r="H152" s="47"/>
      <c r="I152" s="47"/>
      <c r="J152" s="46"/>
    </row>
    <row r="153" spans="1:10" ht="12.75">
      <c r="A153" s="53"/>
      <c r="B153" s="53"/>
      <c r="C153" s="53"/>
      <c r="D153" s="54"/>
      <c r="E153" s="54"/>
      <c r="F153" s="55"/>
      <c r="G153" s="47"/>
      <c r="H153" s="47"/>
      <c r="I153" s="47"/>
      <c r="J153" s="46"/>
    </row>
    <row r="154" spans="1:10" ht="11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</row>
    <row r="155" spans="1:10" ht="12.75">
      <c r="A155" s="215" t="s">
        <v>107</v>
      </c>
      <c r="B155" s="215"/>
      <c r="C155" s="215"/>
      <c r="D155" s="215"/>
      <c r="E155" s="215"/>
      <c r="F155" s="215"/>
      <c r="G155" s="215"/>
      <c r="H155" s="215"/>
      <c r="I155" s="215"/>
      <c r="J155" s="46"/>
    </row>
    <row r="156" spans="1:10" ht="12.75">
      <c r="A156" s="203" t="s">
        <v>91</v>
      </c>
      <c r="B156" s="204"/>
      <c r="C156" s="205"/>
      <c r="D156" s="206" t="s">
        <v>123</v>
      </c>
      <c r="E156" s="206"/>
      <c r="F156" s="48" t="s">
        <v>102</v>
      </c>
      <c r="G156" s="46"/>
      <c r="H156" s="46"/>
      <c r="I156" s="46"/>
      <c r="J156" s="46"/>
    </row>
    <row r="157" spans="1:10" ht="12.75">
      <c r="A157" s="216" t="s">
        <v>108</v>
      </c>
      <c r="B157" s="217"/>
      <c r="C157" s="218"/>
      <c r="D157" s="219">
        <v>322316</v>
      </c>
      <c r="E157" s="219"/>
      <c r="F157" s="50">
        <v>42052</v>
      </c>
      <c r="G157" s="46"/>
      <c r="H157" s="46"/>
      <c r="I157" s="46"/>
      <c r="J157" s="46"/>
    </row>
    <row r="158" spans="1:10" ht="12.75">
      <c r="A158" s="220" t="s">
        <v>113</v>
      </c>
      <c r="B158" s="221"/>
      <c r="C158" s="222"/>
      <c r="D158" s="219">
        <v>4794440</v>
      </c>
      <c r="E158" s="219"/>
      <c r="F158" s="50">
        <v>42075</v>
      </c>
      <c r="G158" s="46"/>
      <c r="H158" s="46"/>
      <c r="I158" s="46"/>
      <c r="J158" s="46"/>
    </row>
    <row r="159" spans="1:10" ht="12.75">
      <c r="A159" s="220" t="s">
        <v>112</v>
      </c>
      <c r="B159" s="221"/>
      <c r="C159" s="222"/>
      <c r="D159" s="219">
        <v>2397220</v>
      </c>
      <c r="E159" s="219"/>
      <c r="F159" s="50">
        <v>42550</v>
      </c>
      <c r="G159" s="46"/>
      <c r="H159" s="46"/>
      <c r="I159" s="46"/>
      <c r="J159" s="46"/>
    </row>
    <row r="160" spans="1:10" ht="13.5" thickBot="1">
      <c r="A160" s="207" t="s">
        <v>109</v>
      </c>
      <c r="B160" s="208"/>
      <c r="C160" s="209"/>
      <c r="D160" s="210">
        <v>6704162</v>
      </c>
      <c r="E160" s="210"/>
      <c r="F160" s="51">
        <v>42550</v>
      </c>
      <c r="G160" s="46"/>
      <c r="H160" s="46"/>
      <c r="I160" s="46"/>
      <c r="J160" s="46"/>
    </row>
    <row r="161" spans="1:10" ht="13.5" thickBot="1">
      <c r="A161" s="211" t="s">
        <v>92</v>
      </c>
      <c r="B161" s="212"/>
      <c r="C161" s="212"/>
      <c r="D161" s="213">
        <f>SUM(D157:E160)</f>
        <v>14218138</v>
      </c>
      <c r="E161" s="214"/>
      <c r="F161" s="52"/>
      <c r="G161" s="46"/>
      <c r="H161" s="46"/>
      <c r="I161" s="46"/>
      <c r="J161" s="46"/>
    </row>
    <row r="162" spans="1:10" ht="11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</row>
    <row r="163" spans="1:10" ht="27.75" customHeight="1">
      <c r="A163" s="8" t="s">
        <v>93</v>
      </c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43.5" customHeight="1">
      <c r="A164" s="223" t="s">
        <v>105</v>
      </c>
      <c r="B164" s="223"/>
      <c r="C164" s="223"/>
      <c r="D164" s="223"/>
      <c r="E164" s="223"/>
      <c r="F164" s="223"/>
      <c r="G164" s="223"/>
      <c r="H164" s="223"/>
      <c r="I164" s="223"/>
      <c r="J164" s="223"/>
    </row>
    <row r="165" spans="1:10" ht="35.25" customHeight="1">
      <c r="A165" s="224" t="s">
        <v>104</v>
      </c>
      <c r="B165" s="224"/>
      <c r="C165" s="224"/>
      <c r="D165" s="224"/>
      <c r="E165" s="224"/>
      <c r="F165" s="224"/>
      <c r="G165" s="224"/>
      <c r="H165" s="224"/>
      <c r="I165" s="224"/>
      <c r="J165" s="224"/>
    </row>
    <row r="166" spans="1:10" ht="11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</row>
    <row r="167" spans="1:10" ht="11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</row>
    <row r="168" spans="1:10" ht="11.25">
      <c r="A168" s="225" t="s">
        <v>94</v>
      </c>
      <c r="B168" s="226"/>
      <c r="C168" s="226"/>
      <c r="D168" s="226"/>
      <c r="E168" s="60"/>
      <c r="G168" s="73"/>
      <c r="H168" s="74"/>
      <c r="I168" s="74"/>
      <c r="J168" s="74"/>
    </row>
    <row r="169" spans="1:10" ht="11.25">
      <c r="A169" s="58"/>
      <c r="B169" s="59"/>
      <c r="C169" s="59"/>
      <c r="D169" s="59"/>
      <c r="E169" s="60"/>
      <c r="G169" s="58"/>
      <c r="H169" s="59"/>
      <c r="I169" s="59"/>
      <c r="J169" s="59"/>
    </row>
    <row r="170" spans="1:10" ht="11.25">
      <c r="A170" s="58"/>
      <c r="B170" s="59"/>
      <c r="C170" s="59"/>
      <c r="D170" s="59"/>
      <c r="E170" s="60"/>
      <c r="G170" s="58"/>
      <c r="H170" s="59"/>
      <c r="I170" s="59"/>
      <c r="J170" s="59"/>
    </row>
    <row r="171" spans="1:10" ht="11.25">
      <c r="A171" s="58"/>
      <c r="B171" s="59"/>
      <c r="C171" s="59"/>
      <c r="D171" s="59"/>
      <c r="E171" s="60"/>
      <c r="G171" s="58"/>
      <c r="H171" s="59"/>
      <c r="I171" s="59"/>
      <c r="J171" s="59"/>
    </row>
    <row r="172" spans="1:10" ht="11.25">
      <c r="A172" s="58"/>
      <c r="B172" s="59"/>
      <c r="C172" s="59"/>
      <c r="D172" s="59"/>
      <c r="E172" s="60"/>
      <c r="G172" s="58"/>
      <c r="H172" s="59"/>
      <c r="I172" s="59"/>
      <c r="J172" s="59"/>
    </row>
    <row r="173" spans="1:10" ht="11.25">
      <c r="A173" s="58"/>
      <c r="B173" s="71"/>
      <c r="C173" s="71"/>
      <c r="D173" s="59"/>
      <c r="E173" s="60"/>
      <c r="G173" s="58"/>
      <c r="H173" s="59"/>
      <c r="I173" s="59"/>
      <c r="J173" s="59"/>
    </row>
    <row r="174" spans="1:10" ht="12.75" customHeight="1">
      <c r="A174" s="228" t="s">
        <v>12</v>
      </c>
      <c r="B174" s="228"/>
      <c r="C174" s="228"/>
      <c r="D174" s="228"/>
      <c r="E174" s="60"/>
      <c r="G174" s="75"/>
      <c r="H174" s="75"/>
      <c r="I174" s="75"/>
      <c r="J174" s="75"/>
    </row>
    <row r="175" spans="1:10" ht="11.25">
      <c r="A175" s="61"/>
      <c r="B175" s="61"/>
      <c r="C175" s="61"/>
      <c r="D175" s="61"/>
      <c r="E175" s="60"/>
      <c r="G175" s="61"/>
      <c r="H175" s="61"/>
      <c r="I175" s="61"/>
      <c r="J175" s="61"/>
    </row>
    <row r="176" spans="1:10" ht="11.25">
      <c r="A176" s="61"/>
      <c r="B176" s="61"/>
      <c r="C176" s="61"/>
      <c r="D176" s="61"/>
      <c r="E176" s="60"/>
      <c r="G176" s="61"/>
      <c r="H176" s="61"/>
      <c r="I176" s="61"/>
      <c r="J176" s="61"/>
    </row>
    <row r="178" spans="1:10" ht="11.25">
      <c r="A178" s="225" t="s">
        <v>95</v>
      </c>
      <c r="B178" s="226"/>
      <c r="C178" s="226"/>
      <c r="D178" s="226"/>
      <c r="G178" s="73"/>
      <c r="H178" s="74"/>
      <c r="I178" s="74"/>
      <c r="J178" s="74"/>
    </row>
    <row r="179" spans="1:10" ht="11.25">
      <c r="A179" s="58"/>
      <c r="B179" s="59"/>
      <c r="C179" s="59"/>
      <c r="D179" s="59"/>
      <c r="G179" s="58"/>
      <c r="H179" s="59"/>
      <c r="I179" s="59"/>
      <c r="J179" s="59"/>
    </row>
    <row r="180" spans="1:10" ht="11.25">
      <c r="A180" s="58"/>
      <c r="B180" s="59"/>
      <c r="C180" s="59"/>
      <c r="D180" s="59"/>
      <c r="G180" s="58"/>
      <c r="H180" s="59"/>
      <c r="I180" s="59"/>
      <c r="J180" s="59"/>
    </row>
    <row r="181" spans="1:10" ht="11.25">
      <c r="A181" s="58"/>
      <c r="B181" s="59"/>
      <c r="C181" s="59"/>
      <c r="D181" s="59"/>
      <c r="G181" s="58"/>
      <c r="H181" s="59"/>
      <c r="I181" s="59"/>
      <c r="J181" s="59"/>
    </row>
    <row r="182" spans="1:10" ht="11.25">
      <c r="A182" s="58"/>
      <c r="B182" s="59"/>
      <c r="C182" s="59"/>
      <c r="D182" s="59"/>
      <c r="G182" s="58"/>
      <c r="H182" s="59"/>
      <c r="I182" s="59"/>
      <c r="J182" s="59"/>
    </row>
    <row r="183" spans="1:10" ht="11.25">
      <c r="A183" s="58"/>
      <c r="B183" s="71"/>
      <c r="C183" s="71"/>
      <c r="D183" s="59"/>
      <c r="G183" s="58"/>
      <c r="H183" s="59"/>
      <c r="I183" s="59"/>
      <c r="J183" s="59"/>
    </row>
    <row r="184" spans="1:10" ht="11.25">
      <c r="A184" s="227" t="s">
        <v>13</v>
      </c>
      <c r="B184" s="227"/>
      <c r="C184" s="227"/>
      <c r="D184" s="227"/>
      <c r="G184" s="76"/>
      <c r="H184" s="76"/>
      <c r="I184" s="76"/>
      <c r="J184" s="76"/>
    </row>
  </sheetData>
  <mergeCells count="162">
    <mergeCell ref="A150:C150"/>
    <mergeCell ref="D150:E150"/>
    <mergeCell ref="A144:J144"/>
    <mergeCell ref="A145:J145"/>
    <mergeCell ref="A117:C117"/>
    <mergeCell ref="A116:C116"/>
    <mergeCell ref="A147:I147"/>
    <mergeCell ref="A149:C149"/>
    <mergeCell ref="D149:E149"/>
    <mergeCell ref="A148:C148"/>
    <mergeCell ref="D148:E148"/>
    <mergeCell ref="A130:B130"/>
    <mergeCell ref="A131:B131"/>
    <mergeCell ref="A142:J142"/>
    <mergeCell ref="A178:D178"/>
    <mergeCell ref="A184:D184"/>
    <mergeCell ref="A168:D168"/>
    <mergeCell ref="A174:D174"/>
    <mergeCell ref="A161:C161"/>
    <mergeCell ref="D161:E161"/>
    <mergeCell ref="A164:J164"/>
    <mergeCell ref="A165:J165"/>
    <mergeCell ref="A159:C159"/>
    <mergeCell ref="D159:E159"/>
    <mergeCell ref="A160:C160"/>
    <mergeCell ref="D160:E160"/>
    <mergeCell ref="A157:C157"/>
    <mergeCell ref="D157:E157"/>
    <mergeCell ref="A158:C158"/>
    <mergeCell ref="D158:E158"/>
    <mergeCell ref="A156:C156"/>
    <mergeCell ref="D156:E156"/>
    <mergeCell ref="A151:C151"/>
    <mergeCell ref="D151:E151"/>
    <mergeCell ref="A152:C152"/>
    <mergeCell ref="D152:E152"/>
    <mergeCell ref="A155:I155"/>
    <mergeCell ref="A143:J143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18:B118"/>
    <mergeCell ref="A119:B119"/>
    <mergeCell ref="A120:B120"/>
    <mergeCell ref="A121:B121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68:C68"/>
    <mergeCell ref="A73:E73"/>
    <mergeCell ref="A74:C74"/>
    <mergeCell ref="A75:C75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4:C34"/>
    <mergeCell ref="F34:H34"/>
    <mergeCell ref="F35:H35"/>
    <mergeCell ref="A39:E39"/>
    <mergeCell ref="A32:C32"/>
    <mergeCell ref="F32:H32"/>
    <mergeCell ref="A33:C33"/>
    <mergeCell ref="F33:H33"/>
    <mergeCell ref="A30:C30"/>
    <mergeCell ref="F30:H30"/>
    <mergeCell ref="A31:C31"/>
    <mergeCell ref="F31:H31"/>
    <mergeCell ref="A28:C28"/>
    <mergeCell ref="F28:H28"/>
    <mergeCell ref="A29:C29"/>
    <mergeCell ref="F29:H29"/>
    <mergeCell ref="A26:C26"/>
    <mergeCell ref="F26:H26"/>
    <mergeCell ref="A27:C27"/>
    <mergeCell ref="F27:H27"/>
    <mergeCell ref="A24:C24"/>
    <mergeCell ref="F24:H24"/>
    <mergeCell ref="A25:C25"/>
    <mergeCell ref="F25:H25"/>
    <mergeCell ref="A22:C22"/>
    <mergeCell ref="F22:H22"/>
    <mergeCell ref="A23:C23"/>
    <mergeCell ref="F23:H23"/>
    <mergeCell ref="A20:C20"/>
    <mergeCell ref="F20:H20"/>
    <mergeCell ref="A21:C21"/>
    <mergeCell ref="F21:H21"/>
    <mergeCell ref="A18:C18"/>
    <mergeCell ref="F18:H18"/>
    <mergeCell ref="A19:C19"/>
    <mergeCell ref="F19:H19"/>
    <mergeCell ref="A14:C14"/>
    <mergeCell ref="F14:H14"/>
    <mergeCell ref="A15:C17"/>
    <mergeCell ref="D15:D17"/>
    <mergeCell ref="E15:E17"/>
    <mergeCell ref="F15:H15"/>
    <mergeCell ref="F16:H16"/>
    <mergeCell ref="F17:H17"/>
    <mergeCell ref="A10:C10"/>
    <mergeCell ref="A12:J12"/>
    <mergeCell ref="A13:C13"/>
    <mergeCell ref="F13:H13"/>
    <mergeCell ref="A8:B8"/>
    <mergeCell ref="C8:F8"/>
    <mergeCell ref="G8:H8"/>
    <mergeCell ref="I8:J8"/>
    <mergeCell ref="A7:B7"/>
    <mergeCell ref="C7:F7"/>
    <mergeCell ref="G7:H7"/>
    <mergeCell ref="I7:J7"/>
    <mergeCell ref="A1:J1"/>
    <mergeCell ref="A3:J3"/>
    <mergeCell ref="A4:J4"/>
    <mergeCell ref="A6:J6"/>
  </mergeCells>
  <printOptions/>
  <pageMargins left="0.75" right="0.38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ARZ WIN2K Testumgebung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r103c081</dc:creator>
  <cp:keywords/>
  <dc:description/>
  <cp:lastModifiedBy>r103c081</cp:lastModifiedBy>
  <cp:lastPrinted>2010-03-29T12:40:04Z</cp:lastPrinted>
  <dcterms:created xsi:type="dcterms:W3CDTF">2004-02-29T12:26:43Z</dcterms:created>
  <dcterms:modified xsi:type="dcterms:W3CDTF">2010-03-31T08:40:45Z</dcterms:modified>
  <cp:category/>
  <cp:version/>
  <cp:contentType/>
  <cp:contentStatus/>
</cp:coreProperties>
</file>