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80" activeTab="0"/>
  </bookViews>
  <sheets>
    <sheet name="Privredna drustva" sheetId="1" r:id="rId1"/>
  </sheets>
  <externalReferences>
    <externalReference r:id="rId4"/>
    <externalReference r:id="rId5"/>
  </externalReferences>
  <definedNames>
    <definedName name="_xlnm.Print_Area" localSheetId="0">'Privredna drustva'!$A$1:$K$103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<sst xmlns="http://schemas.openxmlformats.org/spreadsheetml/2006/main" count="114" uniqueCount="108">
  <si>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</si>
  <si>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</si>
  <si>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</si>
  <si>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</si>
  <si>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</si>
  <si>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</si>
  <si>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</si>
  <si>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</si>
  <si>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</si>
  <si>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</si>
  <si>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</si>
  <si>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</si>
  <si>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</si>
  <si>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</si>
  <si>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</si>
  <si>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</si>
  <si>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</si>
  <si>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</si>
  <si>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</si>
  <si>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</si>
  <si>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</si>
  <si>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</si>
  <si>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</si>
  <si>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</si>
  <si>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</si>
  <si>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</si>
  <si>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</si>
  <si>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</si>
  <si>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</si>
  <si>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</si>
  <si>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</si>
  <si>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</si>
  <si>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</si>
  <si>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</si>
  <si>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</si>
  <si>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</si>
  <si>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</si>
  <si>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</si>
  <si>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</si>
  <si>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</si>
  <si>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</si>
  <si>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</si>
  <si>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</si>
  <si>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</si>
  <si>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</si>
  <si>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</si>
  <si>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</si>
  <si>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</si>
  <si>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</si>
  <si>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</si>
  <si>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</si>
  <si>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</si>
  <si>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</si>
  <si>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</si>
  <si>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</si>
  <si>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</si>
  <si>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</si>
  <si>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</si>
  <si>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</si>
  <si>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</si>
  <si>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</si>
  <si>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</si>
  <si>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</si>
  <si>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</si>
  <si>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</si>
  <si>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</si>
  <si>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</si>
  <si>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</si>
  <si>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</si>
  <si>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</si>
  <si>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</si>
  <si>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</si>
  <si>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</si>
  <si>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</si>
  <si>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</si>
  <si>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</si>
  <si>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</si>
  <si>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</si>
  <si>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</si>
  <si>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</si>
  <si>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</si>
  <si>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</si>
  <si>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</si>
  <si>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</si>
  <si>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</si>
  <si>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</si>
  <si>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</si>
  <si>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</si>
  <si>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</si>
  <si>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</si>
  <si>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</si>
  <si>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</si>
  <si>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</si>
  <si>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</si>
  <si>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</si>
  <si>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КРАЉА СТЕФАНА ПРВОВЕНЧАНОГ 209, ВРАЊЕ</t>
  </si>
  <si>
    <t>07178972</t>
  </si>
  <si>
    <t>"ДИВ"  А.Д. ВРАЊЕ</t>
  </si>
  <si>
    <t>Увид се може извршити сваког радног дана  од 10 до 14 часова  у седишту друштва.</t>
  </si>
  <si>
    <t xml:space="preserve"> </t>
  </si>
  <si>
    <t>"Дуванска индустрија" Врање а.д., Врање</t>
  </si>
  <si>
    <t>Г. УКУПНА ПАСИВА</t>
  </si>
  <si>
    <t>Д. ВАНБИЛАНСНА ПАСИВА</t>
  </si>
  <si>
    <t>В. ОДЛОЖЕНЕ ПОРЕСКЕ ОБАВЕЗЕ</t>
  </si>
  <si>
    <t>ИЗВОД ИЗ ФИНАНСИЈСКИХ ИЗВЕШТАЈА ЗА 2009. ГОДИНУ</t>
  </si>
  <si>
    <t>(Драган Младеновић)</t>
  </si>
  <si>
    <r>
      <t xml:space="preserve">III ЗАКЉУЧНО МИШЉЕЊЕ РЕВИЗОРА </t>
    </r>
    <r>
      <rPr>
        <u val="single"/>
        <sz val="10"/>
        <rFont val="Arial"/>
        <family val="2"/>
      </rPr>
      <t>(Pricewaterhouse Cooupers)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sz val="9"/>
        <rFont val="Arial"/>
        <family val="2"/>
      </rPr>
      <t>"PricewaterhouseCoopers</t>
    </r>
    <r>
      <rPr>
        <sz val="8"/>
        <rFont val="Arial"/>
        <family val="0"/>
      </rPr>
      <t>" д.о.о. Београд, у свом извештају као независни ревизор, даје следеће мишљење:</t>
    </r>
    <r>
      <rPr>
        <b/>
        <sz val="8"/>
        <rFont val="Arial"/>
        <family val="2"/>
      </rPr>
      <t>"Према нашем мишљењу, приложени финансијски извештаји у свим материјално значајним аспектима приказују реално и објективно финансијско стање предузећа Дуванска индустрија "Врање" а.д.са стањем на дан 31.12.2009. године, резултате његовог пословања и новчане токове за годину завршену на тај дан, у складу са Законом о рачуноводствз и ревизији Републике Србије."</t>
    </r>
  </si>
  <si>
    <r>
      <t>У току 2009. године није било значајних промена правног и финансијског положаја друштва.</t>
    </r>
    <r>
      <rPr>
        <sz val="8"/>
        <rFont val="Arial"/>
        <family val="2"/>
      </rP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</si>
</sst>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.0\ _D_i_n_._-;\-* #,##0.0\ _D_i_n_._-;_-* &quot;-&quot;??\ _D_i_n_._-;_-@_-"/>
    <numFmt numFmtId="178" formatCode="_-* #,##0\ _D_i_n_._-;\-* #,##0\ _D_i_n_._-;_-* &quot;-&quot;??\ _D_i_n_._-;_-@_-"/>
    <numFmt numFmtId="179" formatCode="0.00_);\(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8"/>
      <color indexed="8"/>
      <name val="Arial"/>
      <family val="0"/>
    </font>
    <font>
      <sz val="9"/>
      <name val="Arial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78" fontId="1" fillId="0" borderId="2" xfId="15" applyNumberFormat="1" applyFont="1" applyBorder="1" applyAlignment="1">
      <alignment horizontal="right" vertical="center"/>
    </xf>
    <xf numFmtId="178" fontId="1" fillId="0" borderId="2" xfId="15" applyNumberFormat="1" applyFont="1" applyBorder="1" applyAlignment="1">
      <alignment vertical="center"/>
    </xf>
    <xf numFmtId="178" fontId="0" fillId="0" borderId="2" xfId="15" applyNumberFormat="1" applyBorder="1" applyAlignment="1">
      <alignment/>
    </xf>
    <xf numFmtId="178" fontId="1" fillId="0" borderId="2" xfId="15" applyNumberFormat="1" applyFont="1" applyBorder="1" applyAlignment="1">
      <alignment/>
    </xf>
    <xf numFmtId="178" fontId="1" fillId="0" borderId="2" xfId="15" applyNumberFormat="1" applyFont="1" applyBorder="1" applyAlignment="1">
      <alignment vertical="top" wrapText="1"/>
    </xf>
    <xf numFmtId="37" fontId="1" fillId="0" borderId="2" xfId="15" applyNumberFormat="1" applyFont="1" applyBorder="1" applyAlignment="1">
      <alignment horizontal="center" vertical="center"/>
    </xf>
    <xf numFmtId="37" fontId="12" fillId="0" borderId="2" xfId="15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37" fontId="1" fillId="0" borderId="2" xfId="15" applyNumberFormat="1" applyFont="1" applyBorder="1" applyAlignment="1">
      <alignment horizontal="center" vertical="top" wrapText="1"/>
    </xf>
    <xf numFmtId="178" fontId="1" fillId="0" borderId="2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37" fontId="1" fillId="0" borderId="2" xfId="15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78" fontId="1" fillId="0" borderId="10" xfId="15" applyNumberFormat="1" applyFont="1" applyBorder="1" applyAlignment="1">
      <alignment horizontal="center" vertical="center"/>
    </xf>
    <xf numFmtId="178" fontId="1" fillId="0" borderId="11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8" fontId="1" fillId="0" borderId="12" xfId="15" applyNumberFormat="1" applyFont="1" applyBorder="1" applyAlignment="1">
      <alignment horizontal="center" vertical="center"/>
    </xf>
    <xf numFmtId="178" fontId="1" fillId="0" borderId="13" xfId="15" applyNumberFormat="1" applyFont="1" applyBorder="1" applyAlignment="1">
      <alignment horizontal="center" vertical="center"/>
    </xf>
    <xf numFmtId="37" fontId="1" fillId="0" borderId="10" xfId="15" applyNumberFormat="1" applyFont="1" applyBorder="1" applyAlignment="1">
      <alignment horizontal="center" vertical="center"/>
    </xf>
    <xf numFmtId="37" fontId="1" fillId="0" borderId="11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78" fontId="1" fillId="0" borderId="2" xfId="15" applyNumberFormat="1" applyFont="1" applyBorder="1" applyAlignment="1">
      <alignment horizontal="right" vertical="center"/>
    </xf>
    <xf numFmtId="178" fontId="1" fillId="0" borderId="10" xfId="15" applyNumberFormat="1" applyFont="1" applyBorder="1" applyAlignment="1">
      <alignment horizontal="right" vertical="center"/>
    </xf>
    <xf numFmtId="178" fontId="1" fillId="0" borderId="11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Finance\11_ACCOUNTING%20SR.03.FI.01\Zavrsni%202008\Trial%20bilance\Finansijski%20izvestaji%202008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Finance\11_ACCOUNTING%20SR.03.FI.01\Zavrsni%202009\FI%202009\Finansijski%20izvestaj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Cash Flow "/>
      <sheetName val="Promene na kapitalu"/>
      <sheetName val="Aneks"/>
    </sheetNames>
    <sheetDataSet>
      <sheetData sheetId="0">
        <row r="21">
          <cell r="F21">
            <v>24466.27782</v>
          </cell>
        </row>
        <row r="22">
          <cell r="F22">
            <v>3146348.59685</v>
          </cell>
        </row>
        <row r="26">
          <cell r="F26">
            <v>2975.61676</v>
          </cell>
        </row>
        <row r="29">
          <cell r="F29">
            <v>3855678.8031099997</v>
          </cell>
        </row>
        <row r="30">
          <cell r="F30">
            <v>540708.0028</v>
          </cell>
        </row>
        <row r="32">
          <cell r="F32">
            <v>3314970.80031</v>
          </cell>
        </row>
        <row r="39">
          <cell r="F39">
            <v>7029469.294539999</v>
          </cell>
        </row>
        <row r="40">
          <cell r="F40">
            <v>497524</v>
          </cell>
        </row>
        <row r="41">
          <cell r="F41">
            <v>7526993.294539999</v>
          </cell>
        </row>
        <row r="42">
          <cell r="F42">
            <v>57264.14851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Cash Flow "/>
      <sheetName val="Promene na kapitalu"/>
      <sheetName val="Aneks"/>
    </sheetNames>
    <sheetDataSet>
      <sheetData sheetId="0">
        <row r="21">
          <cell r="F21">
            <v>27003</v>
          </cell>
        </row>
        <row r="22">
          <cell r="F22">
            <v>2915813</v>
          </cell>
        </row>
        <row r="26">
          <cell r="F26">
            <v>2976</v>
          </cell>
        </row>
        <row r="29">
          <cell r="F29">
            <v>5257718</v>
          </cell>
        </row>
        <row r="30">
          <cell r="F30">
            <v>581856</v>
          </cell>
        </row>
        <row r="32">
          <cell r="F32">
            <v>4675862</v>
          </cell>
        </row>
        <row r="38">
          <cell r="F38">
            <v>0</v>
          </cell>
        </row>
        <row r="39">
          <cell r="F39">
            <v>8203510</v>
          </cell>
        </row>
        <row r="40">
          <cell r="F40">
            <v>2200407</v>
          </cell>
        </row>
        <row r="41">
          <cell r="F41">
            <v>10403917</v>
          </cell>
        </row>
        <row r="42">
          <cell r="F42">
            <v>120165</v>
          </cell>
        </row>
        <row r="45">
          <cell r="F45">
            <v>2548951</v>
          </cell>
        </row>
        <row r="47">
          <cell r="F47">
            <v>1595572</v>
          </cell>
        </row>
        <row r="52">
          <cell r="F52">
            <v>4144523</v>
          </cell>
        </row>
        <row r="54">
          <cell r="F54">
            <v>10403917</v>
          </cell>
        </row>
        <row r="55">
          <cell r="F55">
            <v>18130</v>
          </cell>
        </row>
        <row r="56">
          <cell r="F56">
            <v>6558794</v>
          </cell>
        </row>
        <row r="59">
          <cell r="F59">
            <v>3826993</v>
          </cell>
        </row>
        <row r="67">
          <cell r="F67">
            <v>10403917</v>
          </cell>
        </row>
        <row r="68">
          <cell r="F68">
            <v>120165</v>
          </cell>
        </row>
      </sheetData>
      <sheetData sheetId="1">
        <row r="23">
          <cell r="F23">
            <v>4041716</v>
          </cell>
        </row>
        <row r="30">
          <cell r="F30">
            <v>5193909</v>
          </cell>
        </row>
        <row r="38">
          <cell r="F38">
            <v>75683</v>
          </cell>
        </row>
        <row r="39">
          <cell r="F39">
            <v>604364</v>
          </cell>
        </row>
        <row r="40">
          <cell r="F40">
            <v>128869</v>
          </cell>
        </row>
        <row r="41">
          <cell r="F41">
            <v>136090</v>
          </cell>
        </row>
        <row r="45">
          <cell r="F45">
            <v>20408</v>
          </cell>
        </row>
        <row r="47">
          <cell r="F47">
            <v>1708503</v>
          </cell>
        </row>
        <row r="51">
          <cell r="F51">
            <v>4650</v>
          </cell>
        </row>
      </sheetData>
      <sheetData sheetId="2">
        <row r="27">
          <cell r="F27">
            <v>12858019.47354135</v>
          </cell>
        </row>
        <row r="65">
          <cell r="F65">
            <v>3715.7145122349953</v>
          </cell>
        </row>
      </sheetData>
      <sheetData sheetId="3">
        <row r="20">
          <cell r="G20">
            <v>10407</v>
          </cell>
          <cell r="W20">
            <v>3638916</v>
          </cell>
          <cell r="AC20">
            <v>0</v>
          </cell>
        </row>
        <row r="24">
          <cell r="G24">
            <v>920</v>
          </cell>
          <cell r="W24">
            <v>504637</v>
          </cell>
          <cell r="AC24">
            <v>497524</v>
          </cell>
        </row>
        <row r="30">
          <cell r="G30">
            <v>970</v>
          </cell>
          <cell r="W30">
            <v>970</v>
          </cell>
          <cell r="AC30">
            <v>1702883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4"/>
  <sheetViews>
    <sheetView tabSelected="1" zoomScaleSheetLayoutView="50" workbookViewId="0" topLeftCell="B92">
      <selection activeCell="G22" sqref="G22:I22"/>
    </sheetView>
  </sheetViews>
  <sheetFormatPr defaultColWidth="9.140625" defaultRowHeight="12.75"/>
  <cols>
    <col min="4" max="4" width="13.140625" style="0" bestFit="1" customWidth="1"/>
    <col min="5" max="6" width="15.28125" style="0" bestFit="1" customWidth="1"/>
    <col min="7" max="7" width="14.28125" style="0" bestFit="1" customWidth="1"/>
    <col min="8" max="8" width="13.140625" style="0" bestFit="1" customWidth="1"/>
    <col min="9" max="9" width="10.8515625" style="0" bestFit="1" customWidth="1"/>
    <col min="10" max="10" width="15.421875" style="0" bestFit="1" customWidth="1"/>
    <col min="11" max="11" width="14.57421875" style="0" bestFit="1" customWidth="1"/>
    <col min="12" max="12" width="12.57421875" style="0" bestFit="1" customWidth="1"/>
  </cols>
  <sheetData>
    <row r="4" spans="2:11" ht="41.25" customHeight="1">
      <c r="B4" s="121" t="s">
        <v>74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1" ht="12.75">
      <c r="B5" s="122" t="s">
        <v>104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2.75">
      <c r="B6" s="47" t="s">
        <v>100</v>
      </c>
      <c r="C6" s="51"/>
      <c r="D6" s="51"/>
      <c r="E6" s="51"/>
      <c r="F6" s="51"/>
      <c r="G6" s="51"/>
      <c r="H6" s="51"/>
      <c r="I6" s="51"/>
      <c r="J6" s="51"/>
      <c r="K6" s="51"/>
    </row>
    <row r="7" spans="2:11" ht="12.75">
      <c r="B7" s="2"/>
      <c r="C7" s="2"/>
      <c r="D7" s="2"/>
      <c r="E7" s="2"/>
      <c r="F7" s="2"/>
      <c r="G7" s="2"/>
      <c r="H7" s="2"/>
      <c r="I7" s="2"/>
      <c r="J7" s="18"/>
      <c r="K7" s="18"/>
    </row>
    <row r="8" spans="2:11" ht="12.75">
      <c r="B8" s="123" t="s">
        <v>0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2:11" ht="12.75">
      <c r="B9" s="115" t="s">
        <v>1</v>
      </c>
      <c r="C9" s="115"/>
      <c r="D9" s="119" t="s">
        <v>97</v>
      </c>
      <c r="E9" s="119"/>
      <c r="F9" s="119"/>
      <c r="G9" s="119"/>
      <c r="H9" s="115" t="s">
        <v>2</v>
      </c>
      <c r="I9" s="115"/>
      <c r="J9" s="120" t="s">
        <v>96</v>
      </c>
      <c r="K9" s="120"/>
    </row>
    <row r="10" spans="2:11" ht="12.75">
      <c r="B10" s="115" t="s">
        <v>3</v>
      </c>
      <c r="C10" s="115"/>
      <c r="D10" s="116" t="s">
        <v>95</v>
      </c>
      <c r="E10" s="117"/>
      <c r="F10" s="117"/>
      <c r="G10" s="118"/>
      <c r="H10" s="115" t="s">
        <v>4</v>
      </c>
      <c r="I10" s="115"/>
      <c r="J10" s="116">
        <v>100547007</v>
      </c>
      <c r="K10" s="118"/>
    </row>
    <row r="11" spans="2:11" ht="7.5" customHeight="1">
      <c r="B11" s="3"/>
      <c r="C11" s="3"/>
      <c r="D11" s="4"/>
      <c r="E11" s="4"/>
      <c r="F11" s="5"/>
      <c r="G11" s="5"/>
      <c r="H11" s="6"/>
      <c r="I11" s="6"/>
      <c r="J11" s="5"/>
      <c r="K11" s="5"/>
    </row>
    <row r="12" spans="2:11" ht="12.75">
      <c r="B12" s="113" t="s">
        <v>5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2:11" ht="4.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12.75">
      <c r="B14" s="43" t="s">
        <v>6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2.75">
      <c r="B15" s="114" t="s">
        <v>7</v>
      </c>
      <c r="C15" s="114"/>
      <c r="D15" s="114"/>
      <c r="E15" s="7">
        <v>2009</v>
      </c>
      <c r="F15" s="7">
        <v>2008</v>
      </c>
      <c r="G15" s="114" t="s">
        <v>8</v>
      </c>
      <c r="H15" s="114"/>
      <c r="I15" s="114"/>
      <c r="J15" s="7">
        <v>2009</v>
      </c>
      <c r="K15" s="7">
        <v>2008</v>
      </c>
    </row>
    <row r="16" spans="2:11" ht="12.75">
      <c r="B16" s="69" t="s">
        <v>9</v>
      </c>
      <c r="C16" s="69"/>
      <c r="D16" s="69"/>
      <c r="E16" s="32">
        <f>E19+E20+E22</f>
        <v>2945792</v>
      </c>
      <c r="F16" s="32">
        <f>F19+F20+F22+1</f>
        <v>3173791.49143</v>
      </c>
      <c r="G16" s="69" t="s">
        <v>10</v>
      </c>
      <c r="H16" s="69"/>
      <c r="I16" s="69"/>
      <c r="J16" s="33"/>
      <c r="K16" s="33">
        <v>0.38182999985292554</v>
      </c>
    </row>
    <row r="17" spans="2:11" ht="12.75">
      <c r="B17" s="98" t="s">
        <v>11</v>
      </c>
      <c r="C17" s="69"/>
      <c r="D17" s="69"/>
      <c r="E17" s="32"/>
      <c r="F17" s="32"/>
      <c r="G17" s="110" t="s">
        <v>76</v>
      </c>
      <c r="H17" s="111"/>
      <c r="I17" s="112"/>
      <c r="J17" s="33">
        <f>+'[2]BS'!$F$45</f>
        <v>2548951</v>
      </c>
      <c r="K17" s="33">
        <v>2547981.38183</v>
      </c>
    </row>
    <row r="18" spans="2:11" ht="12.75">
      <c r="B18" s="109" t="s">
        <v>12</v>
      </c>
      <c r="C18" s="109"/>
      <c r="D18" s="109"/>
      <c r="E18" s="32"/>
      <c r="F18" s="32"/>
      <c r="G18" s="76" t="s">
        <v>13</v>
      </c>
      <c r="H18" s="76"/>
      <c r="I18" s="76"/>
      <c r="J18" s="33"/>
      <c r="K18" s="33"/>
    </row>
    <row r="19" spans="2:11" ht="12.75">
      <c r="B19" s="76" t="s">
        <v>14</v>
      </c>
      <c r="C19" s="76"/>
      <c r="D19" s="76"/>
      <c r="E19" s="32">
        <f>+'[2]BS'!$F$21</f>
        <v>27003</v>
      </c>
      <c r="F19" s="32">
        <f>'[1]BS'!$F$21</f>
        <v>24466.27782</v>
      </c>
      <c r="G19" s="76" t="s">
        <v>15</v>
      </c>
      <c r="H19" s="76"/>
      <c r="I19" s="76"/>
      <c r="J19" s="33">
        <f>+'[2]BS'!$F$47</f>
        <v>1595572</v>
      </c>
      <c r="K19" s="33">
        <v>1595572</v>
      </c>
    </row>
    <row r="20" spans="2:11" ht="12.75" customHeight="1">
      <c r="B20" s="75" t="s">
        <v>58</v>
      </c>
      <c r="C20" s="104"/>
      <c r="D20" s="105"/>
      <c r="E20" s="81">
        <f>+'[2]BS'!$F$22</f>
        <v>2915813</v>
      </c>
      <c r="F20" s="81">
        <f>'[1]BS'!$F$22</f>
        <v>3146348.59685</v>
      </c>
      <c r="G20" s="76" t="s">
        <v>16</v>
      </c>
      <c r="H20" s="76"/>
      <c r="I20" s="76"/>
      <c r="J20" s="33"/>
      <c r="K20" s="33"/>
    </row>
    <row r="21" spans="2:11" ht="12.75">
      <c r="B21" s="106"/>
      <c r="C21" s="107"/>
      <c r="D21" s="108"/>
      <c r="E21" s="82"/>
      <c r="F21" s="82"/>
      <c r="G21" s="76" t="s">
        <v>59</v>
      </c>
      <c r="H21" s="76"/>
      <c r="I21" s="76"/>
      <c r="J21" s="33"/>
      <c r="K21" s="33"/>
    </row>
    <row r="22" spans="2:11" ht="12.75">
      <c r="B22" s="98" t="s">
        <v>17</v>
      </c>
      <c r="C22" s="98"/>
      <c r="D22" s="98"/>
      <c r="E22" s="32">
        <f>+'[2]BS'!$F$26</f>
        <v>2976</v>
      </c>
      <c r="F22" s="32">
        <f>'[1]BS'!$F$26</f>
        <v>2975.61676</v>
      </c>
      <c r="G22" s="76" t="s">
        <v>18</v>
      </c>
      <c r="H22" s="76"/>
      <c r="I22" s="76"/>
      <c r="J22" s="33">
        <f>+'[2]BS'!$F$52</f>
        <v>4144523</v>
      </c>
      <c r="K22" s="33">
        <v>4143553</v>
      </c>
    </row>
    <row r="23" spans="2:11" ht="12.75">
      <c r="B23" s="69" t="s">
        <v>22</v>
      </c>
      <c r="C23" s="69"/>
      <c r="D23" s="69"/>
      <c r="E23" s="32">
        <f>+'[2]BS'!$F$29</f>
        <v>5257718</v>
      </c>
      <c r="F23" s="32">
        <f>'[1]BS'!$F$29-1</f>
        <v>3855677.8031099997</v>
      </c>
      <c r="G23" s="76" t="s">
        <v>19</v>
      </c>
      <c r="H23" s="76"/>
      <c r="I23" s="76"/>
      <c r="J23" s="8"/>
      <c r="K23" s="8"/>
    </row>
    <row r="24" spans="2:11" ht="12.75" customHeight="1">
      <c r="B24" s="76" t="s">
        <v>24</v>
      </c>
      <c r="C24" s="76"/>
      <c r="D24" s="76"/>
      <c r="E24" s="32">
        <f>+'[2]BS'!$F$30</f>
        <v>581856</v>
      </c>
      <c r="F24" s="32">
        <f>'[1]BS'!$F$30</f>
        <v>540708.0028</v>
      </c>
      <c r="G24" s="71" t="s">
        <v>20</v>
      </c>
      <c r="H24" s="103"/>
      <c r="I24" s="103"/>
      <c r="J24" s="99">
        <f>+'[2]BS'!$F$54</f>
        <v>10403917</v>
      </c>
      <c r="K24" s="99">
        <v>7522342</v>
      </c>
    </row>
    <row r="25" spans="2:11" ht="46.5" customHeight="1">
      <c r="B25" s="101" t="s">
        <v>60</v>
      </c>
      <c r="C25" s="102"/>
      <c r="D25" s="102"/>
      <c r="E25" s="32"/>
      <c r="F25" s="32">
        <v>0</v>
      </c>
      <c r="G25" s="103"/>
      <c r="H25" s="103"/>
      <c r="I25" s="103"/>
      <c r="J25" s="100"/>
      <c r="K25" s="100"/>
    </row>
    <row r="26" spans="2:11" ht="12.75">
      <c r="B26" s="76" t="s">
        <v>61</v>
      </c>
      <c r="C26" s="76"/>
      <c r="D26" s="76"/>
      <c r="E26" s="32">
        <f>+'[2]BS'!$F$32</f>
        <v>4675862</v>
      </c>
      <c r="F26" s="32">
        <f>'[1]BS'!$F$32-1</f>
        <v>3314969.80031</v>
      </c>
      <c r="G26" s="98" t="s">
        <v>21</v>
      </c>
      <c r="H26" s="98"/>
      <c r="I26" s="98"/>
      <c r="J26" s="33">
        <f>+'[2]BS'!$F$55</f>
        <v>18130</v>
      </c>
      <c r="K26" s="33">
        <v>70164.17109999999</v>
      </c>
    </row>
    <row r="27" spans="2:11" ht="12.75">
      <c r="B27" s="98" t="s">
        <v>26</v>
      </c>
      <c r="C27" s="98"/>
      <c r="D27" s="98"/>
      <c r="E27" s="32">
        <f>+'[2]BS'!$F$38</f>
        <v>0</v>
      </c>
      <c r="F27" s="32"/>
      <c r="G27" s="98" t="s">
        <v>23</v>
      </c>
      <c r="H27" s="98"/>
      <c r="I27" s="98"/>
      <c r="J27" s="33">
        <f>+'[2]BS'!$F$56</f>
        <v>6558794</v>
      </c>
      <c r="K27" s="33">
        <v>4828754.5</v>
      </c>
    </row>
    <row r="28" spans="2:11" ht="12.75">
      <c r="B28" s="69" t="s">
        <v>27</v>
      </c>
      <c r="C28" s="69"/>
      <c r="D28" s="69"/>
      <c r="E28" s="32">
        <f>+'[2]BS'!$F$39</f>
        <v>8203510</v>
      </c>
      <c r="F28" s="32">
        <f>'[1]BS'!$F$39</f>
        <v>7029469.294539999</v>
      </c>
      <c r="G28" s="76" t="s">
        <v>25</v>
      </c>
      <c r="H28" s="76"/>
      <c r="I28" s="76"/>
      <c r="J28" s="33">
        <f>+'[2]BS'!$F$59</f>
        <v>3826993</v>
      </c>
      <c r="K28" s="33">
        <v>2623423.21319</v>
      </c>
    </row>
    <row r="29" spans="2:11" ht="13.5" thickBot="1">
      <c r="B29" s="69" t="s">
        <v>62</v>
      </c>
      <c r="C29" s="69"/>
      <c r="D29" s="69"/>
      <c r="E29" s="32">
        <f>+'[2]BS'!$F$40</f>
        <v>2200407</v>
      </c>
      <c r="F29" s="32">
        <f>'[1]BS'!$F$40</f>
        <v>497524</v>
      </c>
      <c r="G29" s="90" t="s">
        <v>103</v>
      </c>
      <c r="H29" s="91"/>
      <c r="I29" s="91"/>
      <c r="J29" s="33">
        <v>0</v>
      </c>
      <c r="K29" s="33">
        <v>4651.38007</v>
      </c>
    </row>
    <row r="30" spans="2:11" ht="12.75">
      <c r="B30" s="70" t="s">
        <v>28</v>
      </c>
      <c r="C30" s="70"/>
      <c r="D30" s="70"/>
      <c r="E30" s="32">
        <f>+'[2]BS'!$F$41</f>
        <v>10403917</v>
      </c>
      <c r="F30" s="32">
        <f>'[1]BS'!$F$41</f>
        <v>7526993.294539999</v>
      </c>
      <c r="G30" s="92" t="s">
        <v>101</v>
      </c>
      <c r="H30" s="93"/>
      <c r="I30" s="94"/>
      <c r="J30" s="65">
        <f>+'[2]BS'!$F$67</f>
        <v>10403917</v>
      </c>
      <c r="K30" s="61">
        <v>7526992.90955</v>
      </c>
    </row>
    <row r="31" spans="2:11" ht="13.5" thickBot="1">
      <c r="B31" s="70" t="s">
        <v>29</v>
      </c>
      <c r="C31" s="70"/>
      <c r="D31" s="70"/>
      <c r="E31" s="32">
        <f>+'[2]BS'!$F$42</f>
        <v>120165</v>
      </c>
      <c r="F31" s="32">
        <f>'[1]BS'!$F$42</f>
        <v>57264.14851</v>
      </c>
      <c r="G31" s="95"/>
      <c r="H31" s="96"/>
      <c r="I31" s="97"/>
      <c r="J31" s="66"/>
      <c r="K31" s="62"/>
    </row>
    <row r="32" spans="7:11" ht="12.75">
      <c r="G32" s="90" t="s">
        <v>102</v>
      </c>
      <c r="H32" s="91"/>
      <c r="I32" s="91"/>
      <c r="J32" s="35">
        <f>+'[2]BS'!$F$68</f>
        <v>120165</v>
      </c>
      <c r="K32" s="35">
        <v>57264.14851</v>
      </c>
    </row>
    <row r="34" spans="2:11" ht="12.75">
      <c r="B34" s="85" t="s">
        <v>63</v>
      </c>
      <c r="C34" s="86"/>
      <c r="D34" s="86"/>
      <c r="E34" s="86"/>
      <c r="F34" s="86"/>
      <c r="G34" s="86" t="s">
        <v>30</v>
      </c>
      <c r="H34" s="86"/>
      <c r="I34" s="86"/>
      <c r="J34" s="86"/>
      <c r="K34" s="86"/>
    </row>
    <row r="35" spans="2:11" ht="12.75">
      <c r="B35" s="87"/>
      <c r="C35" s="87"/>
      <c r="D35" s="87"/>
      <c r="E35" s="87"/>
      <c r="F35" s="87"/>
      <c r="G35" s="86"/>
      <c r="H35" s="86"/>
      <c r="I35" s="86"/>
      <c r="J35" s="86"/>
      <c r="K35" s="86"/>
    </row>
    <row r="36" spans="2:11" ht="12.75" customHeight="1">
      <c r="B36" s="88" t="s">
        <v>57</v>
      </c>
      <c r="C36" s="88"/>
      <c r="D36" s="88"/>
      <c r="E36" s="89">
        <v>2009</v>
      </c>
      <c r="F36" s="89">
        <v>2008</v>
      </c>
      <c r="G36" s="53" t="s">
        <v>31</v>
      </c>
      <c r="H36" s="69"/>
      <c r="I36" s="69"/>
      <c r="J36" s="89">
        <v>2009</v>
      </c>
      <c r="K36" s="89">
        <v>2008</v>
      </c>
    </row>
    <row r="37" spans="2:11" ht="12.75">
      <c r="B37" s="88"/>
      <c r="C37" s="88"/>
      <c r="D37" s="88"/>
      <c r="E37" s="89"/>
      <c r="F37" s="89"/>
      <c r="G37" s="69"/>
      <c r="H37" s="69"/>
      <c r="I37" s="69"/>
      <c r="J37" s="89"/>
      <c r="K37" s="89"/>
    </row>
    <row r="38" spans="2:11" ht="12.75">
      <c r="B38" s="88"/>
      <c r="C38" s="88"/>
      <c r="D38" s="88"/>
      <c r="E38" s="89"/>
      <c r="F38" s="89"/>
      <c r="G38" s="76" t="s">
        <v>32</v>
      </c>
      <c r="H38" s="76"/>
      <c r="I38" s="76"/>
      <c r="J38" s="41">
        <f>'[2]P&amp;L'!$F$23</f>
        <v>4041716</v>
      </c>
      <c r="K38" s="41">
        <v>4538773.06541</v>
      </c>
    </row>
    <row r="39" spans="2:11" ht="12.75">
      <c r="B39" s="76" t="s">
        <v>33</v>
      </c>
      <c r="C39" s="76"/>
      <c r="D39" s="76"/>
      <c r="E39" s="32">
        <v>11712226</v>
      </c>
      <c r="F39" s="32">
        <v>12685951.129024776</v>
      </c>
      <c r="G39" s="76" t="s">
        <v>36</v>
      </c>
      <c r="H39" s="76"/>
      <c r="I39" s="76"/>
      <c r="J39" s="41">
        <f>'[2]P&amp;L'!$F$30</f>
        <v>5193909</v>
      </c>
      <c r="K39" s="41">
        <v>4747436.37874</v>
      </c>
    </row>
    <row r="40" spans="2:11" ht="12.75">
      <c r="B40" s="76" t="s">
        <v>34</v>
      </c>
      <c r="C40" s="76"/>
      <c r="D40" s="76"/>
      <c r="E40" s="32">
        <f>+'[2]Cash Flow '!$F$27+3</f>
        <v>12858022.47354135</v>
      </c>
      <c r="F40" s="32">
        <v>13389413.22056247</v>
      </c>
      <c r="G40" s="76" t="s">
        <v>64</v>
      </c>
      <c r="H40" s="76"/>
      <c r="I40" s="76"/>
      <c r="J40" s="37">
        <f>J38-J39</f>
        <v>-1152193</v>
      </c>
      <c r="K40" s="37">
        <v>-208663.31332999934</v>
      </c>
    </row>
    <row r="41" spans="2:11" ht="12.75">
      <c r="B41" s="84" t="s">
        <v>35</v>
      </c>
      <c r="C41" s="84"/>
      <c r="D41" s="84"/>
      <c r="E41" s="37">
        <f>+E39-E40</f>
        <v>-1145796.4735413492</v>
      </c>
      <c r="F41" s="37">
        <v>-703462.0915376935</v>
      </c>
      <c r="G41" s="76" t="s">
        <v>40</v>
      </c>
      <c r="H41" s="76"/>
      <c r="I41" s="76"/>
      <c r="J41" s="41">
        <f>'[2]P&amp;L'!$F$38</f>
        <v>75683</v>
      </c>
      <c r="K41" s="41">
        <v>131040.66034000002</v>
      </c>
    </row>
    <row r="42" spans="2:11" ht="12.75">
      <c r="B42" s="53" t="s">
        <v>65</v>
      </c>
      <c r="C42" s="53"/>
      <c r="D42" s="53"/>
      <c r="E42" s="80"/>
      <c r="F42" s="81"/>
      <c r="G42" s="76" t="s">
        <v>42</v>
      </c>
      <c r="H42" s="76"/>
      <c r="I42" s="76"/>
      <c r="J42" s="41">
        <f>'[2]P&amp;L'!$F$39</f>
        <v>604364</v>
      </c>
      <c r="K42" s="41">
        <v>849047.73149</v>
      </c>
    </row>
    <row r="43" spans="2:11" ht="12.75" customHeight="1">
      <c r="B43" s="53"/>
      <c r="C43" s="53"/>
      <c r="D43" s="53"/>
      <c r="E43" s="80"/>
      <c r="F43" s="82"/>
      <c r="G43" s="83" t="s">
        <v>43</v>
      </c>
      <c r="H43" s="83"/>
      <c r="I43" s="83"/>
      <c r="J43" s="41">
        <f>'[2]P&amp;L'!$F$40</f>
        <v>128869</v>
      </c>
      <c r="K43" s="41">
        <v>376661.72919</v>
      </c>
    </row>
    <row r="44" spans="2:11" ht="25.5" customHeight="1">
      <c r="B44" s="75" t="s">
        <v>37</v>
      </c>
      <c r="C44" s="75"/>
      <c r="D44" s="75"/>
      <c r="E44" s="32">
        <v>17602</v>
      </c>
      <c r="F44" s="32">
        <v>14267.285160170228</v>
      </c>
      <c r="G44" s="83" t="s">
        <v>45</v>
      </c>
      <c r="H44" s="53"/>
      <c r="I44" s="53"/>
      <c r="J44" s="41">
        <f>'[2]P&amp;L'!$F$41</f>
        <v>136090</v>
      </c>
      <c r="K44" s="41">
        <v>444335.9828699999</v>
      </c>
    </row>
    <row r="45" spans="2:12" ht="24.75" customHeight="1">
      <c r="B45" s="75" t="s">
        <v>38</v>
      </c>
      <c r="C45" s="75"/>
      <c r="D45" s="75"/>
      <c r="E45" s="32">
        <v>128949</v>
      </c>
      <c r="F45" s="32">
        <v>62546.65942032341</v>
      </c>
      <c r="G45" s="75" t="s">
        <v>72</v>
      </c>
      <c r="H45" s="76"/>
      <c r="I45" s="76"/>
      <c r="J45" s="38">
        <f>'[2]P&amp;L'!$F$42</f>
        <v>0</v>
      </c>
      <c r="K45" s="38">
        <v>-994343.6381600004</v>
      </c>
      <c r="L45" s="39"/>
    </row>
    <row r="46" spans="2:11" ht="26.25" customHeight="1">
      <c r="B46" s="76" t="s">
        <v>35</v>
      </c>
      <c r="C46" s="76"/>
      <c r="D46" s="76"/>
      <c r="E46" s="37">
        <f>+E44-E45</f>
        <v>-111347</v>
      </c>
      <c r="F46" s="37">
        <v>-48279.374260153185</v>
      </c>
      <c r="G46" s="77" t="s">
        <v>66</v>
      </c>
      <c r="H46" s="78"/>
      <c r="I46" s="79"/>
      <c r="J46" s="38">
        <f>'[2]P&amp;L'!$F$45</f>
        <v>20408</v>
      </c>
      <c r="K46" s="38">
        <v>10536.75705</v>
      </c>
    </row>
    <row r="47" spans="2:11" ht="12.75">
      <c r="B47" s="53" t="s">
        <v>67</v>
      </c>
      <c r="C47" s="53"/>
      <c r="D47" s="53"/>
      <c r="E47" s="80"/>
      <c r="F47" s="81"/>
      <c r="G47" s="53" t="s">
        <v>49</v>
      </c>
      <c r="H47" s="53"/>
      <c r="I47" s="53"/>
      <c r="J47" s="67">
        <f>-'[2]P&amp;L'!$F$47</f>
        <v>-1708503</v>
      </c>
      <c r="K47" s="67">
        <v>-1004880.3952100005</v>
      </c>
    </row>
    <row r="48" spans="2:11" ht="12.75">
      <c r="B48" s="53"/>
      <c r="C48" s="53"/>
      <c r="D48" s="53"/>
      <c r="E48" s="80"/>
      <c r="F48" s="82"/>
      <c r="G48" s="53"/>
      <c r="H48" s="53"/>
      <c r="I48" s="53"/>
      <c r="J48" s="68"/>
      <c r="K48" s="68"/>
    </row>
    <row r="49" spans="2:11" ht="24.75" customHeight="1">
      <c r="B49" s="75" t="s">
        <v>39</v>
      </c>
      <c r="C49" s="75"/>
      <c r="D49" s="75"/>
      <c r="E49" s="32">
        <v>2483454</v>
      </c>
      <c r="F49" s="32">
        <v>1303250.0687887636</v>
      </c>
      <c r="G49" s="70" t="s">
        <v>51</v>
      </c>
      <c r="H49" s="70"/>
      <c r="I49" s="70"/>
      <c r="J49" s="37">
        <f>'[2]P&amp;L'!$F$51</f>
        <v>4650</v>
      </c>
      <c r="K49" s="37">
        <v>2719.5261600000003</v>
      </c>
    </row>
    <row r="50" spans="2:11" ht="28.5" customHeight="1">
      <c r="B50" s="75" t="s">
        <v>41</v>
      </c>
      <c r="C50" s="75"/>
      <c r="D50" s="75"/>
      <c r="E50" s="32">
        <v>1174275</v>
      </c>
      <c r="F50" s="32">
        <v>1032889.5360483241</v>
      </c>
      <c r="G50" s="73" t="s">
        <v>68</v>
      </c>
      <c r="H50" s="74"/>
      <c r="I50" s="74"/>
      <c r="J50" s="41"/>
      <c r="K50" s="41"/>
    </row>
    <row r="51" spans="2:11" ht="16.5" customHeight="1">
      <c r="B51" s="76" t="s">
        <v>35</v>
      </c>
      <c r="C51" s="76"/>
      <c r="D51" s="76"/>
      <c r="E51" s="32">
        <f>E49-E50</f>
        <v>1309179</v>
      </c>
      <c r="F51" s="32">
        <v>270360.5327404395</v>
      </c>
      <c r="G51" s="74" t="s">
        <v>69</v>
      </c>
      <c r="H51" s="74"/>
      <c r="I51" s="74"/>
      <c r="J51" s="37">
        <f>J47+J49</f>
        <v>-1703853</v>
      </c>
      <c r="K51" s="37">
        <f>K47+K49</f>
        <v>-1002160.8690500004</v>
      </c>
    </row>
    <row r="52" spans="2:11" ht="34.5" customHeight="1">
      <c r="B52" s="72" t="s">
        <v>44</v>
      </c>
      <c r="C52" s="72"/>
      <c r="D52" s="72"/>
      <c r="E52" s="32">
        <f>E39+E44+E49</f>
        <v>14213282</v>
      </c>
      <c r="F52" s="32">
        <f>F39+F44+F49</f>
        <v>14003468.48297371</v>
      </c>
      <c r="G52" s="73" t="s">
        <v>73</v>
      </c>
      <c r="H52" s="74"/>
      <c r="I52" s="74"/>
      <c r="J52" s="41"/>
      <c r="K52" s="41" t="s">
        <v>99</v>
      </c>
    </row>
    <row r="53" spans="2:11" ht="35.25" customHeight="1">
      <c r="B53" s="72" t="s">
        <v>46</v>
      </c>
      <c r="C53" s="72"/>
      <c r="D53" s="72"/>
      <c r="E53" s="32">
        <f>E40+E45+E50</f>
        <v>14161246.47354135</v>
      </c>
      <c r="F53" s="32">
        <f>F40+F45+F50</f>
        <v>14484849.416031117</v>
      </c>
      <c r="G53" s="71" t="s">
        <v>70</v>
      </c>
      <c r="H53" s="70"/>
      <c r="I53" s="70"/>
      <c r="J53" s="33"/>
      <c r="K53" s="33"/>
    </row>
    <row r="54" spans="2:11" ht="18" customHeight="1">
      <c r="B54" s="69" t="s">
        <v>47</v>
      </c>
      <c r="C54" s="69"/>
      <c r="D54" s="69"/>
      <c r="E54" s="37">
        <v>52036</v>
      </c>
      <c r="F54" s="37">
        <f>F52-F53</f>
        <v>-481380.9330574069</v>
      </c>
      <c r="G54" s="70" t="s">
        <v>71</v>
      </c>
      <c r="H54" s="70"/>
      <c r="I54" s="70"/>
      <c r="J54" s="33"/>
      <c r="K54" s="33"/>
    </row>
    <row r="55" spans="2:11" ht="15" customHeight="1">
      <c r="B55" s="53" t="s">
        <v>48</v>
      </c>
      <c r="C55" s="53"/>
      <c r="D55" s="53"/>
      <c r="E55" s="61">
        <f>F59</f>
        <v>110741.98452253666</v>
      </c>
      <c r="F55" s="61">
        <v>590821.2015536536</v>
      </c>
      <c r="G55" s="70" t="s">
        <v>53</v>
      </c>
      <c r="H55" s="70"/>
      <c r="I55" s="70"/>
      <c r="J55" s="33"/>
      <c r="K55" s="33"/>
    </row>
    <row r="56" spans="2:11" ht="28.5" customHeight="1">
      <c r="B56" s="53"/>
      <c r="C56" s="53"/>
      <c r="D56" s="53"/>
      <c r="E56" s="62"/>
      <c r="F56" s="62"/>
      <c r="G56" s="71" t="s">
        <v>54</v>
      </c>
      <c r="H56" s="70"/>
      <c r="I56" s="70"/>
      <c r="J56" s="33"/>
      <c r="K56" s="33"/>
    </row>
    <row r="57" spans="2:11" ht="24" customHeight="1">
      <c r="B57" s="53" t="s">
        <v>50</v>
      </c>
      <c r="C57" s="53"/>
      <c r="D57" s="53"/>
      <c r="E57" s="67">
        <f>'[2]Cash Flow '!$F$65</f>
        <v>3715.7145122349953</v>
      </c>
      <c r="F57" s="67">
        <v>1301.7160262899995</v>
      </c>
      <c r="G57" s="63"/>
      <c r="H57" s="64"/>
      <c r="I57" s="64"/>
      <c r="J57" s="15"/>
      <c r="K57" s="15"/>
    </row>
    <row r="58" spans="2:6" ht="22.5" customHeight="1">
      <c r="B58" s="53"/>
      <c r="C58" s="53"/>
      <c r="D58" s="53"/>
      <c r="E58" s="68"/>
      <c r="F58" s="68"/>
    </row>
    <row r="59" spans="2:6" ht="12.75">
      <c r="B59" s="53" t="s">
        <v>52</v>
      </c>
      <c r="C59" s="53"/>
      <c r="D59" s="53"/>
      <c r="E59" s="61">
        <f>E54+E55+E57</f>
        <v>166493.69903477165</v>
      </c>
      <c r="F59" s="61">
        <f>F54+F55+F57</f>
        <v>110741.98452253666</v>
      </c>
    </row>
    <row r="60" spans="2:6" ht="12.75">
      <c r="B60" s="53"/>
      <c r="C60" s="53"/>
      <c r="D60" s="53"/>
      <c r="E60" s="62"/>
      <c r="F60" s="62"/>
    </row>
    <row r="61" ht="14.25" customHeight="1"/>
    <row r="62" spans="1:11" ht="12.75">
      <c r="A62" s="43" t="s">
        <v>55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ht="7.5" customHeight="1"/>
    <row r="64" spans="2:11" ht="12" customHeight="1">
      <c r="B64" s="26"/>
      <c r="C64" s="27"/>
      <c r="D64" s="44">
        <v>2008</v>
      </c>
      <c r="E64" s="42"/>
      <c r="F64" s="42"/>
      <c r="G64" s="58"/>
      <c r="H64" s="44">
        <v>2009</v>
      </c>
      <c r="I64" s="59"/>
      <c r="J64" s="59"/>
      <c r="K64" s="60"/>
    </row>
    <row r="65" spans="2:11" ht="27.75" customHeight="1" hidden="1">
      <c r="B65" s="28"/>
      <c r="C65" s="29"/>
      <c r="D65" s="23"/>
      <c r="E65" s="24"/>
      <c r="F65" s="24"/>
      <c r="G65" s="25"/>
      <c r="H65" s="23"/>
      <c r="I65" s="24"/>
      <c r="J65" s="24"/>
      <c r="K65" s="25"/>
    </row>
    <row r="66" spans="2:11" ht="27.75" customHeight="1">
      <c r="B66" s="30"/>
      <c r="C66" s="31"/>
      <c r="D66" s="19" t="s">
        <v>77</v>
      </c>
      <c r="E66" s="19" t="s">
        <v>78</v>
      </c>
      <c r="F66" s="19" t="s">
        <v>79</v>
      </c>
      <c r="G66" s="19" t="s">
        <v>80</v>
      </c>
      <c r="H66" s="19" t="s">
        <v>77</v>
      </c>
      <c r="I66" s="19" t="s">
        <v>78</v>
      </c>
      <c r="J66" s="19" t="s">
        <v>79</v>
      </c>
      <c r="K66" s="19" t="s">
        <v>80</v>
      </c>
    </row>
    <row r="67" spans="2:11" ht="21.75" customHeight="1">
      <c r="B67" s="21" t="s">
        <v>81</v>
      </c>
      <c r="C67" s="21"/>
      <c r="D67" s="36">
        <v>2536654</v>
      </c>
      <c r="E67" s="36"/>
      <c r="F67" s="36"/>
      <c r="G67" s="36">
        <v>2536654</v>
      </c>
      <c r="H67" s="36">
        <f>G67</f>
        <v>2536654</v>
      </c>
      <c r="I67" s="36"/>
      <c r="J67" s="36"/>
      <c r="K67" s="36">
        <v>2536654</v>
      </c>
    </row>
    <row r="68" spans="2:11" ht="21.75" customHeight="1">
      <c r="B68" s="21" t="s">
        <v>82</v>
      </c>
      <c r="C68" s="21"/>
      <c r="D68" s="36">
        <f>'[2]Promene na kapitalu'!$G$20</f>
        <v>10407</v>
      </c>
      <c r="E68" s="36">
        <f>'[2]Promene na kapitalu'!$G$24</f>
        <v>920</v>
      </c>
      <c r="F68" s="36"/>
      <c r="G68" s="36">
        <f>D68+E68</f>
        <v>11327</v>
      </c>
      <c r="H68" s="36">
        <f aca="true" t="shared" si="0" ref="H68:H75">G68</f>
        <v>11327</v>
      </c>
      <c r="I68" s="36">
        <f>'[2]Promene na kapitalu'!$G$30</f>
        <v>970</v>
      </c>
      <c r="J68" s="36"/>
      <c r="K68" s="36">
        <f>H68+I68</f>
        <v>12297</v>
      </c>
    </row>
    <row r="69" spans="2:11" ht="30" customHeight="1">
      <c r="B69" s="21" t="s">
        <v>83</v>
      </c>
      <c r="C69" s="21"/>
      <c r="D69" s="34"/>
      <c r="E69" s="34"/>
      <c r="F69" s="34"/>
      <c r="G69" s="34"/>
      <c r="H69" s="36">
        <f t="shared" si="0"/>
        <v>0</v>
      </c>
      <c r="I69" s="34"/>
      <c r="J69" s="34"/>
      <c r="K69" s="34"/>
    </row>
    <row r="70" spans="2:11" ht="21.75" customHeight="1">
      <c r="B70" s="21" t="s">
        <v>84</v>
      </c>
      <c r="C70" s="21"/>
      <c r="D70" s="36">
        <v>1595572</v>
      </c>
      <c r="E70" s="36"/>
      <c r="F70" s="36"/>
      <c r="G70" s="36">
        <v>1595572</v>
      </c>
      <c r="H70" s="36">
        <f t="shared" si="0"/>
        <v>1595572</v>
      </c>
      <c r="I70" s="36"/>
      <c r="J70" s="36"/>
      <c r="K70" s="36">
        <v>1595572</v>
      </c>
    </row>
    <row r="71" spans="2:11" ht="21.75" customHeight="1">
      <c r="B71" s="21" t="s">
        <v>85</v>
      </c>
      <c r="C71" s="21"/>
      <c r="D71" s="34"/>
      <c r="E71" s="34"/>
      <c r="F71" s="34"/>
      <c r="G71" s="34"/>
      <c r="H71" s="36">
        <f t="shared" si="0"/>
        <v>0</v>
      </c>
      <c r="I71" s="34"/>
      <c r="J71" s="34"/>
      <c r="K71" s="34"/>
    </row>
    <row r="72" spans="2:11" ht="21.75" customHeight="1">
      <c r="B72" s="21" t="s">
        <v>86</v>
      </c>
      <c r="C72" s="21"/>
      <c r="D72" s="34"/>
      <c r="E72" s="34"/>
      <c r="F72" s="34"/>
      <c r="G72" s="34"/>
      <c r="H72" s="36">
        <f t="shared" si="0"/>
        <v>0</v>
      </c>
      <c r="I72" s="34"/>
      <c r="J72" s="34"/>
      <c r="K72" s="34"/>
    </row>
    <row r="73" spans="2:11" ht="21.75" customHeight="1">
      <c r="B73" s="21" t="s">
        <v>87</v>
      </c>
      <c r="C73" s="21"/>
      <c r="D73" s="34"/>
      <c r="E73" s="34"/>
      <c r="F73" s="34"/>
      <c r="G73" s="34"/>
      <c r="H73" s="36">
        <f t="shared" si="0"/>
        <v>0</v>
      </c>
      <c r="I73" s="34"/>
      <c r="J73" s="34"/>
      <c r="K73" s="34"/>
    </row>
    <row r="74" spans="2:11" ht="21.75" customHeight="1">
      <c r="B74" s="21" t="s">
        <v>88</v>
      </c>
      <c r="C74" s="21"/>
      <c r="D74" s="40">
        <f>-'[2]Promene na kapitalu'!$W$20</f>
        <v>-3638916</v>
      </c>
      <c r="E74" s="40">
        <f>-'[2]Promene na kapitalu'!$W$24</f>
        <v>-504637</v>
      </c>
      <c r="F74" s="36"/>
      <c r="G74" s="40">
        <f>D74+E74</f>
        <v>-4143553</v>
      </c>
      <c r="H74" s="36">
        <f t="shared" si="0"/>
        <v>-4143553</v>
      </c>
      <c r="I74" s="40">
        <f>-'[2]Promene na kapitalu'!$W$30</f>
        <v>-970</v>
      </c>
      <c r="J74" s="36"/>
      <c r="K74" s="40">
        <f>H74+I74</f>
        <v>-4144523</v>
      </c>
    </row>
    <row r="75" spans="2:11" ht="21.75" customHeight="1">
      <c r="B75" s="22" t="s">
        <v>89</v>
      </c>
      <c r="C75" s="22"/>
      <c r="D75" s="34"/>
      <c r="E75" s="34"/>
      <c r="F75" s="34"/>
      <c r="G75" s="34"/>
      <c r="H75" s="36">
        <f t="shared" si="0"/>
        <v>0</v>
      </c>
      <c r="I75" s="34"/>
      <c r="J75" s="34"/>
      <c r="K75" s="34"/>
    </row>
    <row r="76" spans="2:11" ht="21.75" customHeight="1">
      <c r="B76" s="22" t="s">
        <v>90</v>
      </c>
      <c r="C76" s="9"/>
      <c r="D76" s="36">
        <f>D67+D68+D70+D74</f>
        <v>503717</v>
      </c>
      <c r="E76" s="36">
        <f aca="true" t="shared" si="1" ref="E76:K76">E67+E68+E70+E74</f>
        <v>-503717</v>
      </c>
      <c r="F76" s="36">
        <f t="shared" si="1"/>
        <v>0</v>
      </c>
      <c r="G76" s="36">
        <f t="shared" si="1"/>
        <v>0</v>
      </c>
      <c r="H76" s="36">
        <f t="shared" si="1"/>
        <v>0</v>
      </c>
      <c r="I76" s="36">
        <f t="shared" si="1"/>
        <v>0</v>
      </c>
      <c r="J76" s="36">
        <f t="shared" si="1"/>
        <v>0</v>
      </c>
      <c r="K76" s="36">
        <f t="shared" si="1"/>
        <v>0</v>
      </c>
    </row>
    <row r="77" spans="2:11" ht="31.5" customHeight="1">
      <c r="B77" s="22" t="s">
        <v>94</v>
      </c>
      <c r="C77" s="22"/>
      <c r="D77" s="45">
        <f>'[2]Promene na kapitalu'!$AC$20</f>
        <v>0</v>
      </c>
      <c r="E77" s="45">
        <f>-'[2]Promene na kapitalu'!$AC$24</f>
        <v>-497524</v>
      </c>
      <c r="F77" s="45"/>
      <c r="G77" s="45">
        <f>D77+E77</f>
        <v>-497524</v>
      </c>
      <c r="H77" s="45">
        <f>G77</f>
        <v>-497524</v>
      </c>
      <c r="I77" s="45">
        <f>-'[2]Promene na kapitalu'!$AC$30</f>
        <v>-1702883</v>
      </c>
      <c r="J77" s="45"/>
      <c r="K77" s="45">
        <f>H77+I77</f>
        <v>-2200407</v>
      </c>
    </row>
    <row r="78" spans="1:11" ht="20.25" customHeight="1">
      <c r="A78" s="55"/>
      <c r="B78" s="55"/>
      <c r="C78" s="20"/>
      <c r="D78" s="12"/>
      <c r="E78" s="12"/>
      <c r="F78" s="12"/>
      <c r="G78" s="12"/>
      <c r="H78" s="12"/>
      <c r="I78" s="12"/>
      <c r="J78" s="12"/>
      <c r="K78" s="12"/>
    </row>
    <row r="79" ht="12.75" hidden="1">
      <c r="G79" s="39"/>
    </row>
    <row r="80" spans="2:11" ht="83.25" customHeight="1">
      <c r="B80" s="56" t="s">
        <v>106</v>
      </c>
      <c r="C80" s="56"/>
      <c r="D80" s="56"/>
      <c r="E80" s="56"/>
      <c r="F80" s="56"/>
      <c r="G80" s="56"/>
      <c r="H80" s="56"/>
      <c r="I80" s="56"/>
      <c r="J80" s="56"/>
      <c r="K80" s="56"/>
    </row>
    <row r="81" spans="2:11" ht="11.25" customHeight="1" hidden="1">
      <c r="B81" s="16"/>
      <c r="C81" s="17"/>
      <c r="D81" s="17"/>
      <c r="E81" s="17"/>
      <c r="F81" s="17"/>
      <c r="G81" s="17"/>
      <c r="H81" s="17"/>
      <c r="I81" s="17"/>
      <c r="J81" s="17"/>
      <c r="K81" s="17"/>
    </row>
    <row r="82" spans="2:11" ht="39" customHeight="1">
      <c r="B82" s="57" t="s">
        <v>91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12.75" customHeight="1">
      <c r="B83" s="54" t="s">
        <v>107</v>
      </c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12.75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ht="12.75"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2:11" ht="12.75"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2:11" ht="2.25" customHeight="1"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2:11" ht="3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24.75" customHeight="1">
      <c r="B91" s="48" t="s">
        <v>75</v>
      </c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12.75" customHeight="1">
      <c r="B92" s="49" t="s">
        <v>98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14.25" customHeigh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12.75" customHeight="1">
      <c r="B94" s="50" t="s">
        <v>92</v>
      </c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12.75"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2:11" ht="62.2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2:11" ht="9.75" customHeight="1" hidden="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2.75">
      <c r="B98" s="2"/>
      <c r="C98" s="2"/>
      <c r="D98" s="2"/>
      <c r="E98" s="2"/>
      <c r="F98" s="11"/>
      <c r="G98" s="2"/>
      <c r="H98" s="51" t="s">
        <v>56</v>
      </c>
      <c r="I98" s="52"/>
      <c r="J98" s="52"/>
      <c r="K98" s="52"/>
    </row>
    <row r="99" spans="2:11" ht="12.75">
      <c r="B99" s="2"/>
      <c r="C99" s="2"/>
      <c r="D99" s="2"/>
      <c r="E99" s="2"/>
      <c r="F99" s="11"/>
      <c r="G99" s="2"/>
      <c r="H99" s="47" t="s">
        <v>105</v>
      </c>
      <c r="I99" s="47"/>
      <c r="J99" s="47"/>
      <c r="K99" s="47"/>
    </row>
    <row r="100" spans="2:11" ht="9" customHeight="1">
      <c r="B100" s="2"/>
      <c r="C100" s="2"/>
      <c r="D100" s="2"/>
      <c r="E100" s="2"/>
      <c r="F100" s="11"/>
      <c r="G100" s="2"/>
      <c r="H100" s="1"/>
      <c r="I100" s="1"/>
      <c r="J100" s="1"/>
      <c r="K100" s="1"/>
    </row>
    <row r="101" spans="2:11" ht="12.75" customHeight="1" hidden="1">
      <c r="B101" s="46" t="s">
        <v>93</v>
      </c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12.75" customHeight="1" hidden="1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2:11" ht="24" customHeight="1" hidden="1"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2:11" ht="65.25" customHeight="1" hidden="1"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ht="12.75" hidden="1"/>
    <row r="106" ht="12.75" hidden="1"/>
  </sheetData>
  <mergeCells count="121">
    <mergeCell ref="F57:F58"/>
    <mergeCell ref="F55:F56"/>
    <mergeCell ref="F59:F60"/>
    <mergeCell ref="B22:D22"/>
    <mergeCell ref="G22:I22"/>
    <mergeCell ref="B23:D23"/>
    <mergeCell ref="G23:I23"/>
    <mergeCell ref="B4:K4"/>
    <mergeCell ref="B5:K5"/>
    <mergeCell ref="B6:K6"/>
    <mergeCell ref="B8:K8"/>
    <mergeCell ref="B9:C9"/>
    <mergeCell ref="D9:G9"/>
    <mergeCell ref="H9:I9"/>
    <mergeCell ref="J9:K9"/>
    <mergeCell ref="B10:C10"/>
    <mergeCell ref="D10:G10"/>
    <mergeCell ref="H10:I10"/>
    <mergeCell ref="J10:K10"/>
    <mergeCell ref="B12:K12"/>
    <mergeCell ref="B14:K14"/>
    <mergeCell ref="B15:D15"/>
    <mergeCell ref="G15:I15"/>
    <mergeCell ref="B16:D16"/>
    <mergeCell ref="G16:I16"/>
    <mergeCell ref="B17:D17"/>
    <mergeCell ref="B18:D18"/>
    <mergeCell ref="G18:I18"/>
    <mergeCell ref="G17:I17"/>
    <mergeCell ref="B19:D19"/>
    <mergeCell ref="G19:I19"/>
    <mergeCell ref="B20:D21"/>
    <mergeCell ref="E20:E21"/>
    <mergeCell ref="G20:I20"/>
    <mergeCell ref="G21:I21"/>
    <mergeCell ref="F20:F21"/>
    <mergeCell ref="J24:J25"/>
    <mergeCell ref="K24:K25"/>
    <mergeCell ref="B25:D25"/>
    <mergeCell ref="B26:D26"/>
    <mergeCell ref="G26:I26"/>
    <mergeCell ref="B24:D24"/>
    <mergeCell ref="G24:I25"/>
    <mergeCell ref="B27:D27"/>
    <mergeCell ref="G27:I27"/>
    <mergeCell ref="B28:D28"/>
    <mergeCell ref="G28:I28"/>
    <mergeCell ref="B31:D31"/>
    <mergeCell ref="G32:I32"/>
    <mergeCell ref="B29:D29"/>
    <mergeCell ref="G29:I29"/>
    <mergeCell ref="B30:D30"/>
    <mergeCell ref="G30:I31"/>
    <mergeCell ref="B34:F35"/>
    <mergeCell ref="G34:K35"/>
    <mergeCell ref="B36:D38"/>
    <mergeCell ref="E36:E38"/>
    <mergeCell ref="F36:F38"/>
    <mergeCell ref="G36:I37"/>
    <mergeCell ref="J36:J37"/>
    <mergeCell ref="K36:K37"/>
    <mergeCell ref="G38:I38"/>
    <mergeCell ref="B39:D39"/>
    <mergeCell ref="G39:I39"/>
    <mergeCell ref="B40:D40"/>
    <mergeCell ref="G40:I40"/>
    <mergeCell ref="B41:D41"/>
    <mergeCell ref="G41:I41"/>
    <mergeCell ref="B42:D43"/>
    <mergeCell ref="E42:E43"/>
    <mergeCell ref="F42:F43"/>
    <mergeCell ref="G42:I42"/>
    <mergeCell ref="G43:I43"/>
    <mergeCell ref="B44:D44"/>
    <mergeCell ref="G44:I44"/>
    <mergeCell ref="B45:D45"/>
    <mergeCell ref="G45:I45"/>
    <mergeCell ref="B49:D49"/>
    <mergeCell ref="G49:I49"/>
    <mergeCell ref="B46:D46"/>
    <mergeCell ref="G46:I46"/>
    <mergeCell ref="B47:D48"/>
    <mergeCell ref="E47:E48"/>
    <mergeCell ref="F47:F48"/>
    <mergeCell ref="G47:I48"/>
    <mergeCell ref="B50:D50"/>
    <mergeCell ref="G50:I50"/>
    <mergeCell ref="B51:D51"/>
    <mergeCell ref="G51:I51"/>
    <mergeCell ref="B55:D56"/>
    <mergeCell ref="G55:I55"/>
    <mergeCell ref="G56:I56"/>
    <mergeCell ref="B52:D52"/>
    <mergeCell ref="G52:I52"/>
    <mergeCell ref="B53:D53"/>
    <mergeCell ref="G53:I53"/>
    <mergeCell ref="B57:D58"/>
    <mergeCell ref="G57:I57"/>
    <mergeCell ref="J30:J31"/>
    <mergeCell ref="K30:K31"/>
    <mergeCell ref="E55:E56"/>
    <mergeCell ref="E57:E58"/>
    <mergeCell ref="J47:J48"/>
    <mergeCell ref="K47:K48"/>
    <mergeCell ref="B54:D54"/>
    <mergeCell ref="G54:I54"/>
    <mergeCell ref="B59:D60"/>
    <mergeCell ref="B83:K89"/>
    <mergeCell ref="A78:B78"/>
    <mergeCell ref="B80:K80"/>
    <mergeCell ref="B82:K82"/>
    <mergeCell ref="A62:K62"/>
    <mergeCell ref="D64:G64"/>
    <mergeCell ref="H64:K64"/>
    <mergeCell ref="E59:E60"/>
    <mergeCell ref="B101:K104"/>
    <mergeCell ref="H99:K99"/>
    <mergeCell ref="B91:K91"/>
    <mergeCell ref="B92:K93"/>
    <mergeCell ref="B94:K96"/>
    <mergeCell ref="H98:K98"/>
  </mergeCells>
  <printOptions/>
  <pageMargins left="0.25" right="0.25" top="0.090551181" bottom="0.090551181" header="0.511811023622047" footer="0.511811023622047"/>
  <pageSetup horizontalDpi="300" verticalDpi="300" orientation="portrait" paperSize="9" scale="63" r:id="rId1"/>
  <rowBreaks count="1" manualBreakCount="1"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ailic</cp:lastModifiedBy>
  <cp:lastPrinted>2010-06-04T12:01:55Z</cp:lastPrinted>
  <dcterms:created xsi:type="dcterms:W3CDTF">2007-02-12T13:02:25Z</dcterms:created>
  <dcterms:modified xsi:type="dcterms:W3CDTF">2010-06-04T12:17:54Z</dcterms:modified>
  <cp:category/>
  <cp:version/>
  <cp:contentType/>
  <cp:contentStatus/>
</cp:coreProperties>
</file>