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80" activeTab="0"/>
  </bookViews>
  <sheets>
    <sheet name="Privredna drustva" sheetId="1" r:id="rId1"/>
  </sheets>
  <externalReferences>
    <externalReference r:id="rId4"/>
    <externalReference r:id="rId5"/>
  </externalReferences>
  <definedNames>
    <definedName name="_xlnm.Print_Area" localSheetId="0">'Privredna drustva'!$A$1:$L$102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<sst xmlns="http://schemas.openxmlformats.org/spreadsheetml/2006/main" count="114" uniqueCount="108">
  <si>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</si>
  <si>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</si>
  <si>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</si>
  <si>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</si>
  <si>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</si>
  <si>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</si>
  <si>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</si>
  <si>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</si>
  <si>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</si>
  <si>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</si>
  <si>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</si>
  <si>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</si>
  <si>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</si>
  <si>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</si>
  <si>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</si>
  <si>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</si>
  <si>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</si>
  <si>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</si>
  <si>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</si>
  <si>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</si>
  <si>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</si>
  <si>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</si>
  <si>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</si>
  <si>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</si>
  <si>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</si>
  <si>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</si>
  <si>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</si>
  <si>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</si>
  <si>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</si>
  <si>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</si>
  <si>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</si>
  <si>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</si>
  <si>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</si>
  <si>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</si>
  <si>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</si>
  <si>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</si>
  <si>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</si>
  <si>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</si>
  <si>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</si>
  <si>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</si>
  <si>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</si>
  <si>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</si>
  <si>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</si>
  <si>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</si>
  <si>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</si>
  <si>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</si>
  <si>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</si>
  <si>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</si>
  <si>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</si>
  <si>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</si>
  <si>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</si>
  <si>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</si>
  <si>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</si>
  <si>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</si>
  <si>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</si>
  <si>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</si>
  <si>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</si>
  <si>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</si>
  <si>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</si>
  <si>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</si>
  <si>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</si>
  <si>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</si>
  <si>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</si>
  <si>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</si>
  <si>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</si>
  <si>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</si>
  <si>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</si>
  <si>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</si>
  <si>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</si>
  <si>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</si>
  <si>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</si>
  <si>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</si>
  <si>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</si>
  <si>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</si>
  <si>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</si>
  <si>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</si>
  <si>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</si>
  <si>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</si>
  <si>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</si>
  <si>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</si>
  <si>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</si>
  <si>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</si>
  <si>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</si>
  <si>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</si>
  <si>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</si>
  <si>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</si>
  <si>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</si>
  <si>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</si>
  <si>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</si>
  <si>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</si>
  <si>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</si>
  <si>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</si>
  <si>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</si>
  <si>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</si>
  <si>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КРАЉА СТЕФАНА ПРВОВЕНЧАНОГ 209, ВРАЊЕ</t>
  </si>
  <si>
    <t>07178972</t>
  </si>
  <si>
    <t>Увид се може извршити сваког радног дана  од 10 до 14 часова  у седишту друштва.</t>
  </si>
  <si>
    <t xml:space="preserve"> </t>
  </si>
  <si>
    <t>Г. УКУПНА ПАСИВА</t>
  </si>
  <si>
    <t>Д. ВАНБИЛАНСНА ПАСИВА</t>
  </si>
  <si>
    <t>В. ОДЛОЖЕНЕ ПОРЕСКЕ ОБАВЕЗЕ</t>
  </si>
  <si>
    <t>(Драган Младеновић)</t>
  </si>
  <si>
    <t>ИЗВОД ИЗ ФИНАНСИЈСКИХ ИЗВЕШТАЈА ЗА 2010. ГОДИНУ</t>
  </si>
  <si>
    <t>БАТ Врање а.д., Врање</t>
  </si>
  <si>
    <t>БАТ ВРАЊЕ А.Д. ВРАЊЕ</t>
  </si>
  <si>
    <t xml:space="preserve">  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</si>
  <si>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r>
      <t xml:space="preserve">III ЗАКЉУЧНО МИШЉЕЊЕ РЕВИЗОРА </t>
    </r>
    <r>
      <rPr>
        <u val="single"/>
        <sz val="10"/>
        <rFont val="Arial"/>
        <family val="2"/>
      </rPr>
      <t>(Pricewaterhouse Cooupers)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sz val="9"/>
        <rFont val="Arial"/>
        <family val="2"/>
      </rPr>
      <t>"PricewaterhouseCoopers</t>
    </r>
    <r>
      <rPr>
        <sz val="8"/>
        <rFont val="Arial"/>
        <family val="0"/>
      </rPr>
      <t>" д.о.о. Београд, у свом извештају као независни ревизор, даје следеће мишљење:</t>
    </r>
    <r>
      <rPr>
        <b/>
        <sz val="8"/>
        <rFont val="Arial"/>
        <family val="2"/>
      </rPr>
      <t>"Према нашем мишљењу, приложени финансијски извештаји у свим материјално значајним аспектима приказују реално и објективно финансијско стање предузећа БАТ Врање а.д.са стањем на дан 31.12.2010. године, резултате његовог пословања и новчане токове за годину завршену на тај дан, у складу са Законом о рачуноводствз и ревизији Републике Србије."</t>
    </r>
  </si>
  <si>
    <r>
      <t>У току 2010. године није било значајних промена правног и финансијског положаја друштва.</t>
    </r>
    <r>
      <rPr>
        <sz val="8"/>
        <rFont val="Arial"/>
        <family val="2"/>
      </rP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</si>
</sst>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.0\ _D_i_n_._-;\-* #,##0.0\ _D_i_n_._-;_-* &quot;-&quot;??\ _D_i_n_._-;_-@_-"/>
    <numFmt numFmtId="186" formatCode="_-* #,##0\ _D_i_n_._-;\-* #,##0\ _D_i_n_._-;_-* &quot;-&quot;??\ _D_i_n_._-;_-@_-"/>
    <numFmt numFmtId="187" formatCode="0.00_);\(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8"/>
      <color indexed="8"/>
      <name val="Arial"/>
      <family val="0"/>
    </font>
    <font>
      <sz val="9"/>
      <name val="Arial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86" fontId="1" fillId="0" borderId="2" xfId="15" applyNumberFormat="1" applyFont="1" applyBorder="1" applyAlignment="1">
      <alignment horizontal="right" vertical="center"/>
    </xf>
    <xf numFmtId="186" fontId="1" fillId="0" borderId="2" xfId="15" applyNumberFormat="1" applyFont="1" applyBorder="1" applyAlignment="1">
      <alignment vertical="center"/>
    </xf>
    <xf numFmtId="186" fontId="0" fillId="0" borderId="2" xfId="15" applyNumberFormat="1" applyBorder="1" applyAlignment="1">
      <alignment/>
    </xf>
    <xf numFmtId="186" fontId="1" fillId="0" borderId="2" xfId="15" applyNumberFormat="1" applyFont="1" applyBorder="1" applyAlignment="1">
      <alignment/>
    </xf>
    <xf numFmtId="186" fontId="1" fillId="0" borderId="2" xfId="15" applyNumberFormat="1" applyFont="1" applyBorder="1" applyAlignment="1">
      <alignment vertical="top" wrapText="1"/>
    </xf>
    <xf numFmtId="37" fontId="1" fillId="0" borderId="2" xfId="15" applyNumberFormat="1" applyFont="1" applyBorder="1" applyAlignment="1">
      <alignment horizontal="center" vertical="center"/>
    </xf>
    <xf numFmtId="37" fontId="12" fillId="0" borderId="2" xfId="15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37" fontId="1" fillId="0" borderId="2" xfId="15" applyNumberFormat="1" applyFont="1" applyBorder="1" applyAlignment="1">
      <alignment horizontal="center" vertical="top" wrapText="1"/>
    </xf>
    <xf numFmtId="186" fontId="1" fillId="0" borderId="2" xfId="15" applyNumberFormat="1" applyFont="1" applyBorder="1" applyAlignment="1">
      <alignment horizontal="center" vertical="center"/>
    </xf>
    <xf numFmtId="37" fontId="1" fillId="0" borderId="2" xfId="15" applyNumberFormat="1" applyFont="1" applyBorder="1" applyAlignment="1">
      <alignment horizontal="center" vertical="center" wrapText="1"/>
    </xf>
    <xf numFmtId="186" fontId="1" fillId="0" borderId="10" xfId="15" applyNumberFormat="1" applyFont="1" applyBorder="1" applyAlignment="1">
      <alignment horizontal="center" vertical="center"/>
    </xf>
    <xf numFmtId="186" fontId="1" fillId="0" borderId="11" xfId="15" applyNumberFormat="1" applyFont="1" applyBorder="1" applyAlignment="1">
      <alignment horizontal="center" vertical="center"/>
    </xf>
    <xf numFmtId="186" fontId="1" fillId="0" borderId="12" xfId="15" applyNumberFormat="1" applyFont="1" applyBorder="1" applyAlignment="1">
      <alignment horizontal="center" vertical="center"/>
    </xf>
    <xf numFmtId="186" fontId="1" fillId="0" borderId="13" xfId="15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37" fontId="1" fillId="0" borderId="12" xfId="15" applyNumberFormat="1" applyFont="1" applyBorder="1" applyAlignment="1">
      <alignment horizontal="center" vertical="center"/>
    </xf>
    <xf numFmtId="37" fontId="1" fillId="0" borderId="13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86" fontId="1" fillId="0" borderId="10" xfId="15" applyNumberFormat="1" applyFont="1" applyBorder="1" applyAlignment="1">
      <alignment horizontal="center" vertical="center"/>
    </xf>
    <xf numFmtId="186" fontId="1" fillId="0" borderId="11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86" fontId="1" fillId="0" borderId="2" xfId="15" applyNumberFormat="1" applyFont="1" applyBorder="1" applyAlignment="1">
      <alignment horizontal="right" vertical="center"/>
    </xf>
    <xf numFmtId="186" fontId="1" fillId="0" borderId="12" xfId="15" applyNumberFormat="1" applyFont="1" applyBorder="1" applyAlignment="1">
      <alignment horizontal="right" vertical="center"/>
    </xf>
    <xf numFmtId="186" fontId="1" fillId="0" borderId="13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Finance\11_ACCOUNTING%20SR.03.FI.01\Zavrsni%202009\FI%202009\Finansijski%20izvestaji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Finance\11_ACCOUNTING%20SR.03.FI.01\Financial%20reports\2010\Finansijski%20izvestaji%202010\Finansijski%20izvestaji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REZULTAT"/>
      <sheetName val="Cash Flow "/>
      <sheetName val="P&amp;L"/>
      <sheetName val="Promene na kapital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Promene na kapitalu"/>
      <sheetName val="Cash Flow "/>
      <sheetName val="Aneks"/>
    </sheetNames>
    <sheetDataSet>
      <sheetData sheetId="0">
        <row r="22">
          <cell r="F22">
            <v>2649069</v>
          </cell>
        </row>
        <row r="26">
          <cell r="F26">
            <v>2976</v>
          </cell>
        </row>
        <row r="30">
          <cell r="F30">
            <v>602009</v>
          </cell>
        </row>
        <row r="32">
          <cell r="F32">
            <v>5255940</v>
          </cell>
        </row>
        <row r="39">
          <cell r="F39">
            <v>8536140</v>
          </cell>
        </row>
        <row r="40">
          <cell r="F40">
            <v>3726349</v>
          </cell>
        </row>
        <row r="41">
          <cell r="F41">
            <v>12262489</v>
          </cell>
        </row>
        <row r="42">
          <cell r="F42">
            <v>117759</v>
          </cell>
        </row>
        <row r="45">
          <cell r="F45">
            <v>2545774</v>
          </cell>
        </row>
        <row r="52">
          <cell r="F52">
            <v>4141346</v>
          </cell>
        </row>
        <row r="54">
          <cell r="F54">
            <v>12262489</v>
          </cell>
        </row>
        <row r="55">
          <cell r="F55">
            <v>22688</v>
          </cell>
        </row>
        <row r="56">
          <cell r="F56">
            <v>8302708</v>
          </cell>
        </row>
        <row r="59">
          <cell r="F59">
            <v>3937093</v>
          </cell>
        </row>
        <row r="68">
          <cell r="F68">
            <v>117759</v>
          </cell>
        </row>
      </sheetData>
      <sheetData sheetId="1">
        <row r="30">
          <cell r="F30">
            <v>4484404</v>
          </cell>
        </row>
        <row r="38">
          <cell r="F38">
            <v>70768</v>
          </cell>
        </row>
        <row r="39">
          <cell r="F39">
            <v>1083369</v>
          </cell>
        </row>
        <row r="40">
          <cell r="F40">
            <v>56809</v>
          </cell>
        </row>
        <row r="41">
          <cell r="F41">
            <v>33303</v>
          </cell>
        </row>
        <row r="44">
          <cell r="F44">
            <v>535</v>
          </cell>
        </row>
        <row r="47">
          <cell r="F47">
            <v>1521669</v>
          </cell>
        </row>
        <row r="49">
          <cell r="F49">
            <v>1096</v>
          </cell>
        </row>
      </sheetData>
      <sheetData sheetId="3">
        <row r="23">
          <cell r="F23">
            <v>13636653.74464323</v>
          </cell>
        </row>
        <row r="27">
          <cell r="F27">
            <v>14719237.917301485</v>
          </cell>
        </row>
        <row r="36">
          <cell r="F36">
            <v>44023.167252795814</v>
          </cell>
        </row>
        <row r="42">
          <cell r="F42">
            <v>88984.50559475627</v>
          </cell>
        </row>
        <row r="49">
          <cell r="F49">
            <v>2929197.8465657607</v>
          </cell>
        </row>
        <row r="53">
          <cell r="F53">
            <v>1938582.086283604</v>
          </cell>
        </row>
        <row r="63">
          <cell r="F63">
            <v>136930</v>
          </cell>
        </row>
        <row r="64">
          <cell r="G64">
            <v>110740.62225359959</v>
          </cell>
        </row>
        <row r="65">
          <cell r="F65">
            <v>6781.677978062</v>
          </cell>
          <cell r="G65">
            <v>3715.7145122349953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3"/>
  <sheetViews>
    <sheetView tabSelected="1" zoomScaleSheetLayoutView="50" workbookViewId="0" topLeftCell="A1">
      <selection activeCell="C97" sqref="C97"/>
    </sheetView>
  </sheetViews>
  <sheetFormatPr defaultColWidth="9.140625" defaultRowHeight="12.75"/>
  <cols>
    <col min="4" max="4" width="13.140625" style="0" bestFit="1" customWidth="1"/>
    <col min="5" max="6" width="15.28125" style="0" bestFit="1" customWidth="1"/>
    <col min="7" max="7" width="14.28125" style="0" bestFit="1" customWidth="1"/>
    <col min="8" max="8" width="13.140625" style="0" bestFit="1" customWidth="1"/>
    <col min="9" max="9" width="10.8515625" style="0" bestFit="1" customWidth="1"/>
    <col min="10" max="10" width="13.28125" style="0" bestFit="1" customWidth="1"/>
    <col min="11" max="11" width="14.57421875" style="0" bestFit="1" customWidth="1"/>
    <col min="12" max="12" width="4.57421875" style="0" customWidth="1"/>
  </cols>
  <sheetData>
    <row r="3" spans="2:11" ht="41.25" customHeight="1">
      <c r="B3" s="127" t="s">
        <v>105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2:11" ht="12.75">
      <c r="B4" s="122" t="s">
        <v>102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2:11" ht="12.75">
      <c r="B5" s="51" t="s">
        <v>103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2"/>
      <c r="C6" s="2"/>
      <c r="D6" s="2"/>
      <c r="E6" s="2"/>
      <c r="F6" s="2"/>
      <c r="G6" s="2"/>
      <c r="H6" s="2"/>
      <c r="I6" s="2"/>
      <c r="J6" s="18"/>
      <c r="K6" s="18"/>
    </row>
    <row r="7" spans="2:11" ht="12.75">
      <c r="B7" s="123" t="s">
        <v>0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2:11" ht="12.75">
      <c r="B8" s="118" t="s">
        <v>1</v>
      </c>
      <c r="C8" s="118"/>
      <c r="D8" s="124" t="s">
        <v>104</v>
      </c>
      <c r="E8" s="124"/>
      <c r="F8" s="124"/>
      <c r="G8" s="124"/>
      <c r="H8" s="118" t="s">
        <v>2</v>
      </c>
      <c r="I8" s="118"/>
      <c r="J8" s="117" t="s">
        <v>95</v>
      </c>
      <c r="K8" s="117"/>
    </row>
    <row r="9" spans="2:11" ht="12.75">
      <c r="B9" s="118" t="s">
        <v>3</v>
      </c>
      <c r="C9" s="118"/>
      <c r="D9" s="119" t="s">
        <v>94</v>
      </c>
      <c r="E9" s="120"/>
      <c r="F9" s="120"/>
      <c r="G9" s="121"/>
      <c r="H9" s="118" t="s">
        <v>4</v>
      </c>
      <c r="I9" s="118"/>
      <c r="J9" s="119">
        <v>100547007</v>
      </c>
      <c r="K9" s="121"/>
    </row>
    <row r="10" spans="2:11" ht="7.5" customHeight="1">
      <c r="B10" s="3"/>
      <c r="C10" s="3"/>
      <c r="D10" s="4"/>
      <c r="E10" s="4"/>
      <c r="F10" s="5"/>
      <c r="G10" s="5"/>
      <c r="H10" s="6"/>
      <c r="I10" s="6"/>
      <c r="J10" s="5"/>
      <c r="K10" s="5"/>
    </row>
    <row r="11" spans="2:11" ht="12.75">
      <c r="B11" s="115" t="s">
        <v>5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2:11" ht="4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12.75">
      <c r="B13" s="57" t="s">
        <v>6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2:11" ht="12.75">
      <c r="B14" s="116" t="s">
        <v>7</v>
      </c>
      <c r="C14" s="116"/>
      <c r="D14" s="116"/>
      <c r="E14" s="7">
        <v>2010</v>
      </c>
      <c r="F14" s="7">
        <v>2009</v>
      </c>
      <c r="G14" s="116" t="s">
        <v>8</v>
      </c>
      <c r="H14" s="116"/>
      <c r="I14" s="116"/>
      <c r="J14" s="7">
        <v>2010</v>
      </c>
      <c r="K14" s="7">
        <v>2009</v>
      </c>
    </row>
    <row r="15" spans="2:11" ht="12.75">
      <c r="B15" s="68" t="s">
        <v>9</v>
      </c>
      <c r="C15" s="68"/>
      <c r="D15" s="68"/>
      <c r="E15" s="32">
        <f>E18+E19+E21</f>
        <v>2678191</v>
      </c>
      <c r="F15" s="32">
        <f>F18+F19+F21</f>
        <v>2945792</v>
      </c>
      <c r="G15" s="68" t="s">
        <v>10</v>
      </c>
      <c r="H15" s="68"/>
      <c r="I15" s="68"/>
      <c r="J15" s="33"/>
      <c r="K15" s="33"/>
    </row>
    <row r="16" spans="2:11" ht="12.75">
      <c r="B16" s="100" t="s">
        <v>11</v>
      </c>
      <c r="C16" s="68"/>
      <c r="D16" s="68"/>
      <c r="E16" s="32"/>
      <c r="F16" s="32"/>
      <c r="G16" s="112" t="s">
        <v>75</v>
      </c>
      <c r="H16" s="113"/>
      <c r="I16" s="114"/>
      <c r="J16" s="33">
        <f>'[2]BS'!$F$45</f>
        <v>2545774</v>
      </c>
      <c r="K16" s="33">
        <v>2548951</v>
      </c>
    </row>
    <row r="17" spans="2:11" ht="12.75">
      <c r="B17" s="111" t="s">
        <v>12</v>
      </c>
      <c r="C17" s="111"/>
      <c r="D17" s="111"/>
      <c r="E17" s="32"/>
      <c r="F17" s="32"/>
      <c r="G17" s="80" t="s">
        <v>13</v>
      </c>
      <c r="H17" s="80"/>
      <c r="I17" s="80"/>
      <c r="J17" s="33"/>
      <c r="K17" s="33"/>
    </row>
    <row r="18" spans="2:11" ht="12.75">
      <c r="B18" s="80" t="s">
        <v>14</v>
      </c>
      <c r="C18" s="80"/>
      <c r="D18" s="80"/>
      <c r="E18" s="32">
        <v>26146</v>
      </c>
      <c r="F18" s="32">
        <f>+'[1]Sheet8'!$F$21</f>
        <v>27003</v>
      </c>
      <c r="G18" s="80" t="s">
        <v>15</v>
      </c>
      <c r="H18" s="80"/>
      <c r="I18" s="80"/>
      <c r="J18" s="33">
        <f>+'[1]Sheet8'!$F$47</f>
        <v>1595572</v>
      </c>
      <c r="K18" s="33">
        <v>1595572</v>
      </c>
    </row>
    <row r="19" spans="2:11" ht="12.75" customHeight="1">
      <c r="B19" s="79" t="s">
        <v>58</v>
      </c>
      <c r="C19" s="106"/>
      <c r="D19" s="107"/>
      <c r="E19" s="85">
        <f>'[2]BS'!$F$22</f>
        <v>2649069</v>
      </c>
      <c r="F19" s="85">
        <f>+'[1]Sheet8'!$F$22</f>
        <v>2915813</v>
      </c>
      <c r="G19" s="80" t="s">
        <v>16</v>
      </c>
      <c r="H19" s="80"/>
      <c r="I19" s="80"/>
      <c r="J19" s="33"/>
      <c r="K19" s="33"/>
    </row>
    <row r="20" spans="2:11" ht="12.75">
      <c r="B20" s="108"/>
      <c r="C20" s="109"/>
      <c r="D20" s="110"/>
      <c r="E20" s="86"/>
      <c r="F20" s="86"/>
      <c r="G20" s="80" t="s">
        <v>59</v>
      </c>
      <c r="H20" s="80"/>
      <c r="I20" s="80"/>
      <c r="J20" s="33"/>
      <c r="K20" s="33"/>
    </row>
    <row r="21" spans="2:11" ht="12.75">
      <c r="B21" s="100" t="s">
        <v>17</v>
      </c>
      <c r="C21" s="100"/>
      <c r="D21" s="100"/>
      <c r="E21" s="32">
        <f>'[2]BS'!$F$26</f>
        <v>2976</v>
      </c>
      <c r="F21" s="32">
        <f>+'[1]Sheet8'!$F$26</f>
        <v>2976</v>
      </c>
      <c r="G21" s="80" t="s">
        <v>18</v>
      </c>
      <c r="H21" s="80"/>
      <c r="I21" s="80"/>
      <c r="J21" s="33">
        <f>'[2]BS'!$F$52</f>
        <v>4141346</v>
      </c>
      <c r="K21" s="33">
        <v>4144523</v>
      </c>
    </row>
    <row r="22" spans="2:11" ht="12.75">
      <c r="B22" s="68" t="s">
        <v>22</v>
      </c>
      <c r="C22" s="68"/>
      <c r="D22" s="68"/>
      <c r="E22" s="32">
        <v>5857949</v>
      </c>
      <c r="F22" s="32">
        <f>+'[1]Sheet8'!$F$29</f>
        <v>5257718</v>
      </c>
      <c r="G22" s="80" t="s">
        <v>19</v>
      </c>
      <c r="H22" s="80"/>
      <c r="I22" s="80"/>
      <c r="J22" s="8"/>
      <c r="K22" s="8"/>
    </row>
    <row r="23" spans="2:11" ht="12.75" customHeight="1">
      <c r="B23" s="80" t="s">
        <v>24</v>
      </c>
      <c r="C23" s="80"/>
      <c r="D23" s="80"/>
      <c r="E23" s="32">
        <f>'[2]BS'!$F$30</f>
        <v>602009</v>
      </c>
      <c r="F23" s="32">
        <f>+'[1]Sheet8'!$F$30</f>
        <v>581856</v>
      </c>
      <c r="G23" s="75" t="s">
        <v>20</v>
      </c>
      <c r="H23" s="105"/>
      <c r="I23" s="105"/>
      <c r="J23" s="101">
        <f>'[2]BS'!$F$54</f>
        <v>12262489</v>
      </c>
      <c r="K23" s="48">
        <v>10403917</v>
      </c>
    </row>
    <row r="24" spans="2:11" ht="46.5" customHeight="1">
      <c r="B24" s="103" t="s">
        <v>60</v>
      </c>
      <c r="C24" s="104"/>
      <c r="D24" s="104"/>
      <c r="E24" s="32"/>
      <c r="F24" s="32"/>
      <c r="G24" s="105"/>
      <c r="H24" s="105"/>
      <c r="I24" s="105"/>
      <c r="J24" s="102"/>
      <c r="K24" s="49"/>
    </row>
    <row r="25" spans="2:11" ht="12.75">
      <c r="B25" s="80" t="s">
        <v>61</v>
      </c>
      <c r="C25" s="80"/>
      <c r="D25" s="80"/>
      <c r="E25" s="32">
        <f>'[2]BS'!$F$32</f>
        <v>5255940</v>
      </c>
      <c r="F25" s="32">
        <f>+'[1]Sheet8'!$F$32</f>
        <v>4675862</v>
      </c>
      <c r="G25" s="100" t="s">
        <v>21</v>
      </c>
      <c r="H25" s="100"/>
      <c r="I25" s="100"/>
      <c r="J25" s="33">
        <f>'[2]BS'!$F$55</f>
        <v>22688</v>
      </c>
      <c r="K25" s="33">
        <v>18130</v>
      </c>
    </row>
    <row r="26" spans="2:11" ht="12.75">
      <c r="B26" s="100" t="s">
        <v>26</v>
      </c>
      <c r="C26" s="100"/>
      <c r="D26" s="100"/>
      <c r="E26" s="32">
        <f>+'[1]Sheet8'!$F$38</f>
        <v>0</v>
      </c>
      <c r="F26" s="32">
        <f>+'[1]Sheet8'!$F$38</f>
        <v>0</v>
      </c>
      <c r="G26" s="100" t="s">
        <v>23</v>
      </c>
      <c r="H26" s="100"/>
      <c r="I26" s="100"/>
      <c r="J26" s="33">
        <f>'[2]BS'!$F$56</f>
        <v>8302708</v>
      </c>
      <c r="K26" s="33">
        <v>6558794</v>
      </c>
    </row>
    <row r="27" spans="2:11" ht="12.75">
      <c r="B27" s="68" t="s">
        <v>27</v>
      </c>
      <c r="C27" s="68"/>
      <c r="D27" s="68"/>
      <c r="E27" s="32">
        <f>'[2]BS'!$F$39</f>
        <v>8536140</v>
      </c>
      <c r="F27" s="32">
        <f>+'[1]Sheet8'!$F$39</f>
        <v>8203510</v>
      </c>
      <c r="G27" s="80" t="s">
        <v>25</v>
      </c>
      <c r="H27" s="80"/>
      <c r="I27" s="80"/>
      <c r="J27" s="33">
        <f>'[2]BS'!$F$59</f>
        <v>3937093</v>
      </c>
      <c r="K27" s="33">
        <v>3826993</v>
      </c>
    </row>
    <row r="28" spans="2:11" ht="13.5" thickBot="1">
      <c r="B28" s="68" t="s">
        <v>62</v>
      </c>
      <c r="C28" s="68"/>
      <c r="D28" s="68"/>
      <c r="E28" s="32">
        <f>'[2]BS'!$F$40</f>
        <v>3726349</v>
      </c>
      <c r="F28" s="32">
        <f>+'[1]Sheet8'!$F$40</f>
        <v>2200407</v>
      </c>
      <c r="G28" s="92" t="s">
        <v>100</v>
      </c>
      <c r="H28" s="93"/>
      <c r="I28" s="93"/>
      <c r="J28" s="33">
        <v>0</v>
      </c>
      <c r="K28" s="33">
        <v>0</v>
      </c>
    </row>
    <row r="29" spans="2:11" ht="12.75">
      <c r="B29" s="69" t="s">
        <v>28</v>
      </c>
      <c r="C29" s="69"/>
      <c r="D29" s="69"/>
      <c r="E29" s="32">
        <f>'[2]BS'!$F$41</f>
        <v>12262489</v>
      </c>
      <c r="F29" s="32">
        <f>+'[1]Sheet8'!$F$41</f>
        <v>10403917</v>
      </c>
      <c r="G29" s="94" t="s">
        <v>98</v>
      </c>
      <c r="H29" s="95"/>
      <c r="I29" s="96"/>
      <c r="J29" s="73">
        <f>'[2]BS'!$F$54</f>
        <v>12262489</v>
      </c>
      <c r="K29" s="43">
        <v>10403917</v>
      </c>
    </row>
    <row r="30" spans="2:11" ht="13.5" thickBot="1">
      <c r="B30" s="69" t="s">
        <v>29</v>
      </c>
      <c r="C30" s="69"/>
      <c r="D30" s="69"/>
      <c r="E30" s="32">
        <f>'[2]BS'!$F$42</f>
        <v>117759</v>
      </c>
      <c r="F30" s="32">
        <f>+'[1]Sheet8'!$F$42</f>
        <v>120165</v>
      </c>
      <c r="G30" s="97"/>
      <c r="H30" s="98"/>
      <c r="I30" s="99"/>
      <c r="J30" s="74"/>
      <c r="K30" s="44"/>
    </row>
    <row r="31" spans="7:11" ht="12.75">
      <c r="G31" s="92" t="s">
        <v>99</v>
      </c>
      <c r="H31" s="93"/>
      <c r="I31" s="93"/>
      <c r="J31" s="35">
        <f>'[2]BS'!$F$68</f>
        <v>117759</v>
      </c>
      <c r="K31" s="35">
        <v>120165</v>
      </c>
    </row>
    <row r="33" spans="2:11" ht="12.75">
      <c r="B33" s="125" t="s">
        <v>63</v>
      </c>
      <c r="C33" s="89"/>
      <c r="D33" s="89"/>
      <c r="E33" s="89"/>
      <c r="F33" s="89"/>
      <c r="G33" s="89" t="s">
        <v>30</v>
      </c>
      <c r="H33" s="89"/>
      <c r="I33" s="89"/>
      <c r="J33" s="89"/>
      <c r="K33" s="89"/>
    </row>
    <row r="34" spans="2:11" ht="12.75">
      <c r="B34" s="126"/>
      <c r="C34" s="126"/>
      <c r="D34" s="126"/>
      <c r="E34" s="126"/>
      <c r="F34" s="126"/>
      <c r="G34" s="89"/>
      <c r="H34" s="89"/>
      <c r="I34" s="89"/>
      <c r="J34" s="89"/>
      <c r="K34" s="89"/>
    </row>
    <row r="35" spans="2:11" ht="12.75" customHeight="1">
      <c r="B35" s="90" t="s">
        <v>57</v>
      </c>
      <c r="C35" s="90"/>
      <c r="D35" s="90"/>
      <c r="E35" s="91">
        <v>2010</v>
      </c>
      <c r="F35" s="91">
        <v>2009</v>
      </c>
      <c r="G35" s="70" t="s">
        <v>31</v>
      </c>
      <c r="H35" s="68"/>
      <c r="I35" s="68"/>
      <c r="J35" s="91">
        <v>2010</v>
      </c>
      <c r="K35" s="91">
        <v>2009</v>
      </c>
    </row>
    <row r="36" spans="2:11" ht="12.75">
      <c r="B36" s="90"/>
      <c r="C36" s="90"/>
      <c r="D36" s="90"/>
      <c r="E36" s="91"/>
      <c r="F36" s="91"/>
      <c r="G36" s="68"/>
      <c r="H36" s="68"/>
      <c r="I36" s="68"/>
      <c r="J36" s="91"/>
      <c r="K36" s="91"/>
    </row>
    <row r="37" spans="2:11" ht="12.75">
      <c r="B37" s="90"/>
      <c r="C37" s="90"/>
      <c r="D37" s="90"/>
      <c r="E37" s="91"/>
      <c r="F37" s="91"/>
      <c r="G37" s="80" t="s">
        <v>32</v>
      </c>
      <c r="H37" s="80"/>
      <c r="I37" s="80"/>
      <c r="J37" s="41">
        <v>3951295</v>
      </c>
      <c r="K37" s="41">
        <v>4041716</v>
      </c>
    </row>
    <row r="38" spans="2:11" ht="12.75">
      <c r="B38" s="80" t="s">
        <v>33</v>
      </c>
      <c r="C38" s="80"/>
      <c r="D38" s="80"/>
      <c r="E38" s="32">
        <f>'[2]Cash Flow '!$F$23</f>
        <v>13636653.74464323</v>
      </c>
      <c r="F38" s="32">
        <v>11712226</v>
      </c>
      <c r="G38" s="80" t="s">
        <v>36</v>
      </c>
      <c r="H38" s="80"/>
      <c r="I38" s="80"/>
      <c r="J38" s="41">
        <f>'[2]P&amp;L'!$F$30</f>
        <v>4484404</v>
      </c>
      <c r="K38" s="41">
        <v>5193909</v>
      </c>
    </row>
    <row r="39" spans="2:11" ht="12.75">
      <c r="B39" s="80" t="s">
        <v>34</v>
      </c>
      <c r="C39" s="80"/>
      <c r="D39" s="80"/>
      <c r="E39" s="32">
        <f>'[2]Cash Flow '!$F$27</f>
        <v>14719237.917301485</v>
      </c>
      <c r="F39" s="32">
        <v>12858022.47354135</v>
      </c>
      <c r="G39" s="80" t="s">
        <v>64</v>
      </c>
      <c r="H39" s="80"/>
      <c r="I39" s="80"/>
      <c r="J39" s="37">
        <f>J37-J38</f>
        <v>-533109</v>
      </c>
      <c r="K39" s="37">
        <v>-1152193</v>
      </c>
    </row>
    <row r="40" spans="2:11" ht="12.75">
      <c r="B40" s="88" t="s">
        <v>35</v>
      </c>
      <c r="C40" s="88"/>
      <c r="D40" s="88"/>
      <c r="E40" s="37">
        <f>+E38-E39</f>
        <v>-1082584.1726582553</v>
      </c>
      <c r="F40" s="37">
        <v>-1145796.4735413492</v>
      </c>
      <c r="G40" s="80" t="s">
        <v>40</v>
      </c>
      <c r="H40" s="80"/>
      <c r="I40" s="80"/>
      <c r="J40" s="41">
        <f>'[2]P&amp;L'!$F$38</f>
        <v>70768</v>
      </c>
      <c r="K40" s="41">
        <v>75683</v>
      </c>
    </row>
    <row r="41" spans="2:11" ht="12.75">
      <c r="B41" s="70" t="s">
        <v>65</v>
      </c>
      <c r="C41" s="70"/>
      <c r="D41" s="70"/>
      <c r="E41" s="84"/>
      <c r="F41" s="85"/>
      <c r="G41" s="80" t="s">
        <v>42</v>
      </c>
      <c r="H41" s="80"/>
      <c r="I41" s="80"/>
      <c r="J41" s="41">
        <f>'[2]P&amp;L'!$F$39</f>
        <v>1083369</v>
      </c>
      <c r="K41" s="41">
        <v>604364</v>
      </c>
    </row>
    <row r="42" spans="2:11" ht="12.75" customHeight="1">
      <c r="B42" s="70"/>
      <c r="C42" s="70"/>
      <c r="D42" s="70"/>
      <c r="E42" s="84"/>
      <c r="F42" s="86"/>
      <c r="G42" s="87" t="s">
        <v>43</v>
      </c>
      <c r="H42" s="87"/>
      <c r="I42" s="87"/>
      <c r="J42" s="41">
        <f>'[2]P&amp;L'!$F$40</f>
        <v>56809</v>
      </c>
      <c r="K42" s="41">
        <v>128869</v>
      </c>
    </row>
    <row r="43" spans="2:11" ht="13.5" customHeight="1">
      <c r="B43" s="79" t="s">
        <v>37</v>
      </c>
      <c r="C43" s="79"/>
      <c r="D43" s="79"/>
      <c r="E43" s="32">
        <f>'[2]Cash Flow '!$F$36</f>
        <v>44023.167252795814</v>
      </c>
      <c r="F43" s="32">
        <v>17602</v>
      </c>
      <c r="G43" s="87" t="s">
        <v>45</v>
      </c>
      <c r="H43" s="70"/>
      <c r="I43" s="70"/>
      <c r="J43" s="41">
        <f>'[2]P&amp;L'!$F$41</f>
        <v>33303</v>
      </c>
      <c r="K43" s="41">
        <v>136090</v>
      </c>
    </row>
    <row r="44" spans="2:12" ht="20.25" customHeight="1">
      <c r="B44" s="79" t="s">
        <v>38</v>
      </c>
      <c r="C44" s="79"/>
      <c r="D44" s="79"/>
      <c r="E44" s="32">
        <f>'[2]Cash Flow '!$F$42</f>
        <v>88984.50559475627</v>
      </c>
      <c r="F44" s="32">
        <v>128949</v>
      </c>
      <c r="G44" s="79" t="s">
        <v>72</v>
      </c>
      <c r="H44" s="80"/>
      <c r="I44" s="80"/>
      <c r="J44" s="38">
        <v>0</v>
      </c>
      <c r="K44" s="38">
        <v>0</v>
      </c>
      <c r="L44" s="39"/>
    </row>
    <row r="45" spans="2:11" ht="26.25" customHeight="1">
      <c r="B45" s="80" t="s">
        <v>35</v>
      </c>
      <c r="C45" s="80"/>
      <c r="D45" s="80"/>
      <c r="E45" s="37">
        <f>+E43-E44</f>
        <v>-44961.33834196045</v>
      </c>
      <c r="F45" s="37">
        <v>-111347</v>
      </c>
      <c r="G45" s="81" t="s">
        <v>66</v>
      </c>
      <c r="H45" s="82"/>
      <c r="I45" s="83"/>
      <c r="J45" s="38">
        <f>'[2]P&amp;L'!$F$44</f>
        <v>535</v>
      </c>
      <c r="K45" s="38">
        <v>-20408</v>
      </c>
    </row>
    <row r="46" spans="2:11" ht="12.75">
      <c r="B46" s="70" t="s">
        <v>67</v>
      </c>
      <c r="C46" s="70"/>
      <c r="D46" s="70"/>
      <c r="E46" s="84"/>
      <c r="F46" s="85"/>
      <c r="G46" s="70" t="s">
        <v>49</v>
      </c>
      <c r="H46" s="70"/>
      <c r="I46" s="70"/>
      <c r="J46" s="66">
        <f>-'[2]P&amp;L'!$F$47</f>
        <v>-1521669</v>
      </c>
      <c r="K46" s="66">
        <v>-1708503</v>
      </c>
    </row>
    <row r="47" spans="2:11" ht="12.75">
      <c r="B47" s="70"/>
      <c r="C47" s="70"/>
      <c r="D47" s="70"/>
      <c r="E47" s="84"/>
      <c r="F47" s="86"/>
      <c r="G47" s="70"/>
      <c r="H47" s="70"/>
      <c r="I47" s="70"/>
      <c r="J47" s="67"/>
      <c r="K47" s="67"/>
    </row>
    <row r="48" spans="2:11" ht="24.75" customHeight="1">
      <c r="B48" s="79" t="s">
        <v>39</v>
      </c>
      <c r="C48" s="79"/>
      <c r="D48" s="79"/>
      <c r="E48" s="32">
        <f>'[2]Cash Flow '!$F$49</f>
        <v>2929197.8465657607</v>
      </c>
      <c r="F48" s="32">
        <v>2483454</v>
      </c>
      <c r="G48" s="69" t="s">
        <v>51</v>
      </c>
      <c r="H48" s="69"/>
      <c r="I48" s="69"/>
      <c r="J48" s="37">
        <f>'[2]P&amp;L'!$F$49</f>
        <v>1096</v>
      </c>
      <c r="K48" s="37">
        <v>4650</v>
      </c>
    </row>
    <row r="49" spans="2:11" ht="28.5" customHeight="1">
      <c r="B49" s="79" t="s">
        <v>41</v>
      </c>
      <c r="C49" s="79"/>
      <c r="D49" s="79"/>
      <c r="E49" s="32">
        <f>'[2]Cash Flow '!$F$53</f>
        <v>1938582.086283604</v>
      </c>
      <c r="F49" s="32">
        <v>1174275</v>
      </c>
      <c r="G49" s="77" t="s">
        <v>68</v>
      </c>
      <c r="H49" s="78"/>
      <c r="I49" s="78"/>
      <c r="J49" s="41"/>
      <c r="K49" s="41"/>
    </row>
    <row r="50" spans="2:11" ht="16.5" customHeight="1">
      <c r="B50" s="80" t="s">
        <v>35</v>
      </c>
      <c r="C50" s="80"/>
      <c r="D50" s="80"/>
      <c r="E50" s="32">
        <f>E48-E49</f>
        <v>990615.7602821568</v>
      </c>
      <c r="F50" s="32">
        <v>1309179</v>
      </c>
      <c r="G50" s="78" t="s">
        <v>69</v>
      </c>
      <c r="H50" s="78"/>
      <c r="I50" s="78"/>
      <c r="J50" s="37">
        <f>J46+J48</f>
        <v>-1520573</v>
      </c>
      <c r="K50" s="37">
        <v>-1703853</v>
      </c>
    </row>
    <row r="51" spans="2:11" ht="34.5" customHeight="1">
      <c r="B51" s="76" t="s">
        <v>44</v>
      </c>
      <c r="C51" s="76"/>
      <c r="D51" s="76"/>
      <c r="E51" s="32">
        <f>E38+E43+E48</f>
        <v>16609874.758461786</v>
      </c>
      <c r="F51" s="32">
        <v>14213282</v>
      </c>
      <c r="G51" s="77" t="s">
        <v>73</v>
      </c>
      <c r="H51" s="78"/>
      <c r="I51" s="78"/>
      <c r="J51" s="41"/>
      <c r="K51" s="41" t="s">
        <v>97</v>
      </c>
    </row>
    <row r="52" spans="2:11" ht="35.25" customHeight="1">
      <c r="B52" s="76" t="s">
        <v>46</v>
      </c>
      <c r="C52" s="76"/>
      <c r="D52" s="76"/>
      <c r="E52" s="32">
        <f>E39+E44+E49</f>
        <v>16746804.509179845</v>
      </c>
      <c r="F52" s="32">
        <v>14161246.47354135</v>
      </c>
      <c r="G52" s="75" t="s">
        <v>70</v>
      </c>
      <c r="H52" s="69"/>
      <c r="I52" s="69"/>
      <c r="J52" s="33"/>
      <c r="K52" s="33"/>
    </row>
    <row r="53" spans="2:11" ht="18" customHeight="1">
      <c r="B53" s="68" t="s">
        <v>47</v>
      </c>
      <c r="C53" s="68"/>
      <c r="D53" s="68"/>
      <c r="E53" s="37">
        <f>-'[2]Cash Flow '!$F$63</f>
        <v>-136930</v>
      </c>
      <c r="F53" s="37">
        <v>52037</v>
      </c>
      <c r="G53" s="69" t="s">
        <v>71</v>
      </c>
      <c r="H53" s="69"/>
      <c r="I53" s="69"/>
      <c r="J53" s="33"/>
      <c r="K53" s="33"/>
    </row>
    <row r="54" spans="2:11" ht="15" customHeight="1">
      <c r="B54" s="70" t="s">
        <v>48</v>
      </c>
      <c r="C54" s="70"/>
      <c r="D54" s="70"/>
      <c r="E54" s="45">
        <f>F58</f>
        <v>166494.33676583457</v>
      </c>
      <c r="F54" s="45">
        <f>'[2]Cash Flow '!$G$64</f>
        <v>110740.62225359959</v>
      </c>
      <c r="G54" s="69" t="s">
        <v>53</v>
      </c>
      <c r="H54" s="69"/>
      <c r="I54" s="69"/>
      <c r="J54" s="33"/>
      <c r="K54" s="33"/>
    </row>
    <row r="55" spans="2:11" ht="28.5" customHeight="1">
      <c r="B55" s="70"/>
      <c r="C55" s="70"/>
      <c r="D55" s="70"/>
      <c r="E55" s="46"/>
      <c r="F55" s="46"/>
      <c r="G55" s="75" t="s">
        <v>54</v>
      </c>
      <c r="H55" s="69"/>
      <c r="I55" s="69"/>
      <c r="J55" s="33"/>
      <c r="K55" s="33"/>
    </row>
    <row r="56" spans="2:11" ht="24" customHeight="1">
      <c r="B56" s="70" t="s">
        <v>50</v>
      </c>
      <c r="C56" s="70"/>
      <c r="D56" s="70"/>
      <c r="E56" s="66">
        <f>'[2]Cash Flow '!$F$65</f>
        <v>6781.677978062</v>
      </c>
      <c r="F56" s="66">
        <f>'[2]Cash Flow '!$G$65</f>
        <v>3715.7145122349953</v>
      </c>
      <c r="G56" s="71"/>
      <c r="H56" s="72"/>
      <c r="I56" s="72"/>
      <c r="J56" s="15"/>
      <c r="K56" s="15"/>
    </row>
    <row r="57" spans="2:6" ht="22.5" customHeight="1">
      <c r="B57" s="70"/>
      <c r="C57" s="70"/>
      <c r="D57" s="70"/>
      <c r="E57" s="67"/>
      <c r="F57" s="67"/>
    </row>
    <row r="58" spans="2:6" ht="12.75">
      <c r="B58" s="70" t="s">
        <v>52</v>
      </c>
      <c r="C58" s="70"/>
      <c r="D58" s="70"/>
      <c r="E58" s="45">
        <f>E53+E54+E56</f>
        <v>36346.014743896565</v>
      </c>
      <c r="F58" s="45">
        <f>F53+F54+F56+1</f>
        <v>166494.33676583457</v>
      </c>
    </row>
    <row r="59" spans="2:6" ht="12.75">
      <c r="B59" s="70"/>
      <c r="C59" s="70"/>
      <c r="D59" s="70"/>
      <c r="E59" s="46"/>
      <c r="F59" s="46"/>
    </row>
    <row r="60" ht="14.25" customHeight="1"/>
    <row r="61" spans="1:11" ht="12.75">
      <c r="A61" s="57" t="s">
        <v>55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ht="7.5" customHeight="1"/>
    <row r="63" spans="2:11" ht="12" customHeight="1">
      <c r="B63" s="26"/>
      <c r="C63" s="27"/>
      <c r="D63" s="58">
        <v>2010</v>
      </c>
      <c r="E63" s="59"/>
      <c r="F63" s="59"/>
      <c r="G63" s="60"/>
      <c r="H63" s="58">
        <v>2009</v>
      </c>
      <c r="I63" s="61"/>
      <c r="J63" s="61"/>
      <c r="K63" s="47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76</v>
      </c>
      <c r="E65" s="19" t="s">
        <v>77</v>
      </c>
      <c r="F65" s="19" t="s">
        <v>78</v>
      </c>
      <c r="G65" s="19" t="s">
        <v>79</v>
      </c>
      <c r="H65" s="19" t="s">
        <v>76</v>
      </c>
      <c r="I65" s="19" t="s">
        <v>77</v>
      </c>
      <c r="J65" s="19" t="s">
        <v>78</v>
      </c>
      <c r="K65" s="19" t="s">
        <v>79</v>
      </c>
    </row>
    <row r="66" spans="2:11" ht="21.75" customHeight="1">
      <c r="B66" s="21" t="s">
        <v>80</v>
      </c>
      <c r="C66" s="21"/>
      <c r="D66" s="36">
        <v>2536654</v>
      </c>
      <c r="E66" s="36"/>
      <c r="F66" s="36"/>
      <c r="G66" s="36">
        <v>2536654</v>
      </c>
      <c r="H66" s="36">
        <f>G66</f>
        <v>2536654</v>
      </c>
      <c r="I66" s="36"/>
      <c r="J66" s="36"/>
      <c r="K66" s="36">
        <v>2536654</v>
      </c>
    </row>
    <row r="67" spans="2:11" ht="21.75" customHeight="1">
      <c r="B67" s="21" t="s">
        <v>81</v>
      </c>
      <c r="C67" s="21"/>
      <c r="D67" s="36">
        <v>12297</v>
      </c>
      <c r="E67" s="36"/>
      <c r="F67" s="36">
        <v>3177</v>
      </c>
      <c r="G67" s="36">
        <f>D67+E67-F67</f>
        <v>9120</v>
      </c>
      <c r="H67" s="36">
        <v>11327</v>
      </c>
      <c r="I67" s="36">
        <f>'[1]P&amp;L'!$G$30</f>
        <v>970</v>
      </c>
      <c r="J67" s="36"/>
      <c r="K67" s="36">
        <f>H67+I67</f>
        <v>12297</v>
      </c>
    </row>
    <row r="68" spans="2:11" ht="30" customHeight="1">
      <c r="B68" s="21" t="s">
        <v>82</v>
      </c>
      <c r="C68" s="21"/>
      <c r="D68" s="34"/>
      <c r="E68" s="34"/>
      <c r="F68" s="34"/>
      <c r="G68" s="34"/>
      <c r="H68" s="36"/>
      <c r="I68" s="34"/>
      <c r="J68" s="34"/>
      <c r="K68" s="34"/>
    </row>
    <row r="69" spans="2:11" ht="21.75" customHeight="1">
      <c r="B69" s="21" t="s">
        <v>83</v>
      </c>
      <c r="C69" s="21"/>
      <c r="D69" s="36">
        <v>1595572</v>
      </c>
      <c r="E69" s="36"/>
      <c r="F69" s="36"/>
      <c r="G69" s="36">
        <v>1595572</v>
      </c>
      <c r="H69" s="36">
        <v>1595572</v>
      </c>
      <c r="I69" s="36"/>
      <c r="J69" s="36"/>
      <c r="K69" s="36">
        <v>1595572</v>
      </c>
    </row>
    <row r="70" spans="2:11" ht="21.75" customHeight="1">
      <c r="B70" s="21" t="s">
        <v>84</v>
      </c>
      <c r="C70" s="21"/>
      <c r="D70" s="34"/>
      <c r="E70" s="34"/>
      <c r="F70" s="34"/>
      <c r="G70" s="34"/>
      <c r="H70" s="36"/>
      <c r="I70" s="34"/>
      <c r="J70" s="34"/>
      <c r="K70" s="34"/>
    </row>
    <row r="71" spans="2:11" ht="21.75" customHeight="1">
      <c r="B71" s="21" t="s">
        <v>85</v>
      </c>
      <c r="C71" s="21"/>
      <c r="D71" s="34"/>
      <c r="E71" s="34"/>
      <c r="F71" s="34"/>
      <c r="G71" s="34"/>
      <c r="H71" s="36"/>
      <c r="I71" s="34"/>
      <c r="J71" s="34"/>
      <c r="K71" s="34"/>
    </row>
    <row r="72" spans="2:11" ht="21.75" customHeight="1">
      <c r="B72" s="21" t="s">
        <v>86</v>
      </c>
      <c r="C72" s="21"/>
      <c r="D72" s="34"/>
      <c r="E72" s="34"/>
      <c r="F72" s="34"/>
      <c r="G72" s="34"/>
      <c r="H72" s="36"/>
      <c r="I72" s="34"/>
      <c r="J72" s="34"/>
      <c r="K72" s="34"/>
    </row>
    <row r="73" spans="2:11" ht="21.75" customHeight="1">
      <c r="B73" s="21" t="s">
        <v>87</v>
      </c>
      <c r="C73" s="21"/>
      <c r="D73" s="40">
        <v>4144523</v>
      </c>
      <c r="E73" s="40"/>
      <c r="F73" s="36">
        <v>3177</v>
      </c>
      <c r="G73" s="40">
        <f>D73+E73-F73</f>
        <v>4141346</v>
      </c>
      <c r="H73" s="36">
        <v>4143553</v>
      </c>
      <c r="I73" s="40">
        <v>970</v>
      </c>
      <c r="J73" s="36"/>
      <c r="K73" s="40">
        <f>H73+I73</f>
        <v>4144523</v>
      </c>
    </row>
    <row r="74" spans="2:11" ht="21.75" customHeight="1">
      <c r="B74" s="22" t="s">
        <v>88</v>
      </c>
      <c r="C74" s="22"/>
      <c r="D74" s="34"/>
      <c r="E74" s="34"/>
      <c r="F74" s="34"/>
      <c r="G74" s="34"/>
      <c r="H74" s="36"/>
      <c r="I74" s="34"/>
      <c r="J74" s="34"/>
      <c r="K74" s="34"/>
    </row>
    <row r="75" spans="2:11" ht="21.75" customHeight="1">
      <c r="B75" s="22" t="s">
        <v>89</v>
      </c>
      <c r="C75" s="9"/>
      <c r="D75" s="36">
        <v>0</v>
      </c>
      <c r="E75" s="36">
        <f>E66+E67+E69+E73</f>
        <v>0</v>
      </c>
      <c r="F75" s="36">
        <f>F66+F67+F69-F73</f>
        <v>0</v>
      </c>
      <c r="G75" s="36">
        <f>G66+G67+G69-G73</f>
        <v>0</v>
      </c>
      <c r="H75" s="36">
        <f>H66+H67+H69-H73</f>
        <v>0</v>
      </c>
      <c r="I75" s="36">
        <f>I66+I67+I69-I73</f>
        <v>0</v>
      </c>
      <c r="J75" s="36">
        <f>J66+J67+J69-J73</f>
        <v>0</v>
      </c>
      <c r="K75" s="36">
        <f>K66+K67+K69-K73</f>
        <v>0</v>
      </c>
    </row>
    <row r="76" spans="2:11" ht="31.5" customHeight="1">
      <c r="B76" s="22" t="s">
        <v>93</v>
      </c>
      <c r="C76" s="22"/>
      <c r="D76" s="42">
        <v>2200407</v>
      </c>
      <c r="E76" s="42">
        <v>1525942</v>
      </c>
      <c r="F76" s="42"/>
      <c r="G76" s="42">
        <f>D76+E76</f>
        <v>3726349</v>
      </c>
      <c r="H76" s="42">
        <v>497524</v>
      </c>
      <c r="I76" s="42">
        <v>1702883</v>
      </c>
      <c r="J76" s="42"/>
      <c r="K76" s="42">
        <f>H76+I76</f>
        <v>2200407</v>
      </c>
    </row>
    <row r="77" spans="1:11" ht="20.25" customHeight="1">
      <c r="A77" s="63"/>
      <c r="B77" s="63"/>
      <c r="C77" s="20"/>
      <c r="D77" s="12"/>
      <c r="E77" s="12"/>
      <c r="F77" s="12"/>
      <c r="G77" s="12"/>
      <c r="H77" s="12"/>
      <c r="I77" s="12"/>
      <c r="J77" s="12"/>
      <c r="K77" s="12"/>
    </row>
    <row r="78" ht="12.75" hidden="1">
      <c r="G78" s="39"/>
    </row>
    <row r="79" spans="2:11" ht="83.25" customHeight="1">
      <c r="B79" s="64" t="s">
        <v>106</v>
      </c>
      <c r="C79" s="64"/>
      <c r="D79" s="64"/>
      <c r="E79" s="64"/>
      <c r="F79" s="64"/>
      <c r="G79" s="64"/>
      <c r="H79" s="64"/>
      <c r="I79" s="64"/>
      <c r="J79" s="64"/>
      <c r="K79" s="64"/>
    </row>
    <row r="80" spans="2:11" ht="11.25" customHeight="1" hidden="1">
      <c r="B80" s="16"/>
      <c r="C80" s="17"/>
      <c r="D80" s="17"/>
      <c r="E80" s="17"/>
      <c r="F80" s="17"/>
      <c r="G80" s="17"/>
      <c r="H80" s="17"/>
      <c r="I80" s="17"/>
      <c r="J80" s="17"/>
      <c r="K80" s="17"/>
    </row>
    <row r="81" spans="2:11" ht="39" customHeight="1">
      <c r="B81" s="65" t="s">
        <v>90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12.75" customHeight="1">
      <c r="B82" s="62" t="s">
        <v>107</v>
      </c>
      <c r="C82" s="62"/>
      <c r="D82" s="62"/>
      <c r="E82" s="62"/>
      <c r="F82" s="62"/>
      <c r="G82" s="62"/>
      <c r="H82" s="62"/>
      <c r="I82" s="62"/>
      <c r="J82" s="62"/>
      <c r="K82" s="62"/>
    </row>
    <row r="83" spans="2:11" ht="12.75"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12.75"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2:11" ht="12.75"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2:11" ht="12.75"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2:11" ht="12.75"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2:11" ht="2.25" customHeight="1"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2:11" ht="3.7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ht="24.75" customHeight="1">
      <c r="B90" s="52" t="s">
        <v>74</v>
      </c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12.75" customHeight="1">
      <c r="B91" s="53" t="s">
        <v>96</v>
      </c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4.25" customHeight="1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 customHeight="1">
      <c r="B93" s="54" t="s">
        <v>91</v>
      </c>
      <c r="C93" s="54"/>
      <c r="D93" s="54"/>
      <c r="E93" s="54"/>
      <c r="F93" s="54"/>
      <c r="G93" s="54"/>
      <c r="H93" s="54"/>
      <c r="I93" s="54"/>
      <c r="J93" s="54"/>
      <c r="K93" s="54"/>
    </row>
    <row r="94" spans="2:11" ht="12.75"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2:11" ht="62.25" customHeight="1"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2:11" ht="9.75" customHeight="1" hidden="1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2.75">
      <c r="B97" s="2"/>
      <c r="C97" s="2"/>
      <c r="D97" s="2"/>
      <c r="E97" s="2"/>
      <c r="F97" s="11"/>
      <c r="G97" s="2"/>
      <c r="H97" s="55" t="s">
        <v>56</v>
      </c>
      <c r="I97" s="56"/>
      <c r="J97" s="56"/>
      <c r="K97" s="56"/>
    </row>
    <row r="98" spans="2:11" ht="12.75">
      <c r="B98" s="2"/>
      <c r="C98" s="2"/>
      <c r="D98" s="2"/>
      <c r="E98" s="2"/>
      <c r="F98" s="11"/>
      <c r="G98" s="2"/>
      <c r="H98" s="51" t="s">
        <v>101</v>
      </c>
      <c r="I98" s="51"/>
      <c r="J98" s="51"/>
      <c r="K98" s="51"/>
    </row>
    <row r="99" spans="2:11" ht="9" customHeight="1">
      <c r="B99" s="2"/>
      <c r="C99" s="2"/>
      <c r="D99" s="2"/>
      <c r="E99" s="2"/>
      <c r="F99" s="11"/>
      <c r="G99" s="2"/>
      <c r="H99" s="1"/>
      <c r="I99" s="1"/>
      <c r="J99" s="1"/>
      <c r="K99" s="1"/>
    </row>
    <row r="100" spans="2:11" ht="12.75" customHeight="1" hidden="1">
      <c r="B100" s="50" t="s">
        <v>92</v>
      </c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ht="12.75" customHeight="1" hidden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24" customHeight="1" hidden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ht="65.25" customHeight="1" hidden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ht="12.75" hidden="1"/>
    <row r="105" ht="12.75" hidden="1"/>
  </sheetData>
  <mergeCells count="120">
    <mergeCell ref="F56:F57"/>
    <mergeCell ref="F54:F55"/>
    <mergeCell ref="F58:F59"/>
    <mergeCell ref="B21:D21"/>
    <mergeCell ref="B26:D26"/>
    <mergeCell ref="B33:F34"/>
    <mergeCell ref="B38:D38"/>
    <mergeCell ref="B41:D42"/>
    <mergeCell ref="E41:E42"/>
    <mergeCell ref="F41:F42"/>
    <mergeCell ref="G21:I21"/>
    <mergeCell ref="B22:D22"/>
    <mergeCell ref="G22:I22"/>
    <mergeCell ref="B3:K3"/>
    <mergeCell ref="B4:K4"/>
    <mergeCell ref="B5:K5"/>
    <mergeCell ref="B7:K7"/>
    <mergeCell ref="B8:C8"/>
    <mergeCell ref="D8:G8"/>
    <mergeCell ref="H8:I8"/>
    <mergeCell ref="J8:K8"/>
    <mergeCell ref="B9:C9"/>
    <mergeCell ref="D9:G9"/>
    <mergeCell ref="H9:I9"/>
    <mergeCell ref="J9:K9"/>
    <mergeCell ref="B11:K11"/>
    <mergeCell ref="B13:K13"/>
    <mergeCell ref="B14:D14"/>
    <mergeCell ref="G14:I14"/>
    <mergeCell ref="B15:D15"/>
    <mergeCell ref="G15:I15"/>
    <mergeCell ref="B16:D16"/>
    <mergeCell ref="B17:D17"/>
    <mergeCell ref="G17:I17"/>
    <mergeCell ref="G16:I16"/>
    <mergeCell ref="B18:D18"/>
    <mergeCell ref="G18:I18"/>
    <mergeCell ref="B19:D20"/>
    <mergeCell ref="E19:E20"/>
    <mergeCell ref="G19:I19"/>
    <mergeCell ref="G20:I20"/>
    <mergeCell ref="F19:F20"/>
    <mergeCell ref="J23:J24"/>
    <mergeCell ref="B24:D24"/>
    <mergeCell ref="B25:D25"/>
    <mergeCell ref="G25:I25"/>
    <mergeCell ref="B23:D23"/>
    <mergeCell ref="G23:I24"/>
    <mergeCell ref="G26:I26"/>
    <mergeCell ref="B27:D27"/>
    <mergeCell ref="G27:I27"/>
    <mergeCell ref="B30:D30"/>
    <mergeCell ref="G31:I31"/>
    <mergeCell ref="B28:D28"/>
    <mergeCell ref="G28:I28"/>
    <mergeCell ref="B29:D29"/>
    <mergeCell ref="G29:I30"/>
    <mergeCell ref="G33:K34"/>
    <mergeCell ref="B35:D37"/>
    <mergeCell ref="E35:E37"/>
    <mergeCell ref="F35:F37"/>
    <mergeCell ref="G35:I36"/>
    <mergeCell ref="J35:J36"/>
    <mergeCell ref="K35:K36"/>
    <mergeCell ref="G37:I37"/>
    <mergeCell ref="G38:I38"/>
    <mergeCell ref="B39:D39"/>
    <mergeCell ref="G39:I39"/>
    <mergeCell ref="B40:D40"/>
    <mergeCell ref="G40:I40"/>
    <mergeCell ref="G46:I47"/>
    <mergeCell ref="G41:I41"/>
    <mergeCell ref="G42:I42"/>
    <mergeCell ref="B43:D43"/>
    <mergeCell ref="G43:I43"/>
    <mergeCell ref="B50:D50"/>
    <mergeCell ref="G50:I50"/>
    <mergeCell ref="B44:D44"/>
    <mergeCell ref="G44:I44"/>
    <mergeCell ref="B48:D48"/>
    <mergeCell ref="G48:I48"/>
    <mergeCell ref="B45:D45"/>
    <mergeCell ref="G45:I45"/>
    <mergeCell ref="B46:D47"/>
    <mergeCell ref="E46:E47"/>
    <mergeCell ref="J29:J30"/>
    <mergeCell ref="E54:E55"/>
    <mergeCell ref="E56:E57"/>
    <mergeCell ref="J46:J47"/>
    <mergeCell ref="G54:I54"/>
    <mergeCell ref="G55:I55"/>
    <mergeCell ref="G51:I51"/>
    <mergeCell ref="G52:I52"/>
    <mergeCell ref="G49:I49"/>
    <mergeCell ref="F46:F47"/>
    <mergeCell ref="K46:K47"/>
    <mergeCell ref="B53:D53"/>
    <mergeCell ref="G53:I53"/>
    <mergeCell ref="B58:D59"/>
    <mergeCell ref="B56:D57"/>
    <mergeCell ref="G56:I56"/>
    <mergeCell ref="B54:D55"/>
    <mergeCell ref="B51:D51"/>
    <mergeCell ref="B52:D52"/>
    <mergeCell ref="B49:D49"/>
    <mergeCell ref="E58:E59"/>
    <mergeCell ref="B82:K88"/>
    <mergeCell ref="A77:B77"/>
    <mergeCell ref="B79:K79"/>
    <mergeCell ref="B81:K81"/>
    <mergeCell ref="K23:K24"/>
    <mergeCell ref="B100:K103"/>
    <mergeCell ref="H98:K98"/>
    <mergeCell ref="B90:K90"/>
    <mergeCell ref="B91:K92"/>
    <mergeCell ref="B93:K95"/>
    <mergeCell ref="H97:K97"/>
    <mergeCell ref="A61:K61"/>
    <mergeCell ref="D63:G63"/>
    <mergeCell ref="H63:K63"/>
  </mergeCells>
  <printOptions/>
  <pageMargins left="0.25" right="0.25" top="0.75" bottom="0.75" header="0.511811023622047" footer="0.511811023622047"/>
  <pageSetup horizontalDpi="300" verticalDpi="300" orientation="portrait" paperSize="9" scale="70" r:id="rId1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ailic</cp:lastModifiedBy>
  <cp:lastPrinted>2011-06-06T13:42:29Z</cp:lastPrinted>
  <dcterms:created xsi:type="dcterms:W3CDTF">2007-02-12T13:02:25Z</dcterms:created>
  <dcterms:modified xsi:type="dcterms:W3CDTF">2011-06-06T13:43:10Z</dcterms:modified>
  <cp:category/>
  <cp:version/>
  <cp:contentType/>
  <cp:contentStatus/>
</cp:coreProperties>
</file>