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45" windowHeight="9450" activeTab="0"/>
  </bookViews>
  <sheets>
    <sheet name="Privredna drustva" sheetId="1" r:id="rId1"/>
  </sheets>
  <definedNames>
    <definedName name="_xlnm.Print_Area" localSheetId="0">'Privredna drustva'!$A$1:$K$101</definedName>
  </definedNames>
  <calcPr fullCalcOnLoad="1"/>
</workbook>
</file>

<file path=xl/sharedStrings.xml><?xml version="1.0" encoding="utf-8"?>
<sst xmlns="http://schemas.openxmlformats.org/spreadsheetml/2006/main" count="121" uniqueCount="109">
  <si>
    <t>Мишљење ревизора:</t>
  </si>
  <si>
    <t>III ЗАКЉУЧНО МИШЉЕЊЕ РЕВЗОРА  "BAKER TILLY DISKORDIJA" d.o.o ZAGREB  i  "BAKER TILLY WB REVIZIJA" D.O.O BEOGRAD О ФИНАНСИЈСКИМ ИЗВЕШТАЈИМА</t>
  </si>
  <si>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</si>
  <si>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</si>
  <si>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</si>
  <si>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</si>
  <si>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</si>
  <si>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</si>
  <si>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</si>
  <si>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</si>
  <si>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</si>
  <si>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</si>
  <si>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</si>
  <si>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</si>
  <si>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</si>
  <si>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</si>
  <si>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</si>
  <si>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</si>
  <si>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</si>
  <si>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</si>
  <si>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</si>
  <si>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</si>
  <si>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</si>
  <si>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</si>
  <si>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</si>
  <si>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</si>
  <si>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</si>
  <si>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</si>
  <si>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</si>
  <si>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</si>
  <si>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</si>
  <si>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</si>
  <si>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</si>
  <si>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</si>
  <si>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</si>
  <si>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</si>
  <si>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</si>
  <si>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</si>
  <si>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</si>
  <si>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</si>
  <si>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</si>
  <si>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</si>
  <si>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</si>
  <si>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</si>
  <si>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</si>
  <si>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</si>
  <si>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</si>
  <si>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</si>
  <si>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</si>
  <si>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</si>
  <si>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</si>
  <si>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</si>
  <si>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</si>
  <si>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</si>
  <si>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</si>
  <si>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</si>
  <si>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</si>
  <si>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</si>
  <si>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</si>
  <si>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</si>
  <si>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</si>
  <si>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</si>
  <si>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</si>
  <si>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</si>
  <si>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</si>
  <si>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</si>
  <si>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</si>
  <si>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</si>
  <si>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</si>
  <si>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</si>
  <si>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</si>
  <si>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</si>
  <si>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</si>
  <si>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</si>
  <si>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</si>
  <si>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</si>
  <si>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</si>
  <si>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</si>
  <si>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</si>
  <si>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</si>
  <si>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</si>
  <si>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</si>
  <si>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</si>
  <si>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</si>
  <si>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</si>
  <si>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</si>
  <si>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</si>
  <si>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</si>
  <si>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</si>
  <si>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</si>
  <si>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</si>
  <si>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</si>
  <si>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</si>
  <si>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</si>
  <si>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</si>
  <si>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</si>
  <si>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Генерални директор</t>
  </si>
  <si>
    <t>Није било значајнијих промена правног и финансијског положаја друштва.</t>
  </si>
  <si>
    <t>ДИЈАМАНТ АД ЗА ПРОИЗВОДЊУ УЉА ,МАСТИ И МАРГАРИНА                   ЗРЕЊАНИН,ТЕМИШВАРСКИ ДРУМ 14</t>
  </si>
  <si>
    <t>ДИЈАМАНТ АД</t>
  </si>
  <si>
    <t>ТЕМИШВАРСКИ ДРУМ 14</t>
  </si>
  <si>
    <t>Увид се може извршити  сваког радног дана у времену од 8 до 16 часова у седишту друштва у Зрењанину на адреси Темишварски друм 14 у службеним просторијама Дијаманта АД ,код Руководиоца  рачуноводства  Снежане Стојшин.</t>
  </si>
  <si>
    <t>2009.</t>
  </si>
  <si>
    <t>1. Основна зарада по акцији u din</t>
  </si>
  <si>
    <t>ИЗВОД ИЗ ФИНАНСИЈСКИХ ИЗВЕШТАЈА ЗА 2010. ГОДИНУ</t>
  </si>
  <si>
    <t>2010.</t>
  </si>
  <si>
    <t>По нашем мишљењу, финансијски извештаји истинито и објективно, по свим материјално значајним питањима, приказују финансијски положај Друштва  на дан 31.децембра 2010. године као и резултате његовог пословања и токове готовине за годину која се завршава на тај дан, у складу са рачуноводственим прописима Републике Србије.</t>
  </si>
  <si>
    <t xml:space="preserve">Славица Кешељ, дипл.eцц </t>
  </si>
  <si>
    <t xml:space="preserve">4. ПИБ: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</si>
</sst>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" fontId="1" fillId="0" borderId="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/>
    </xf>
    <xf numFmtId="1" fontId="1" fillId="0" borderId="2" xfId="0" applyNumberFormat="1" applyFont="1" applyBorder="1" applyAlignment="1">
      <alignment horizontal="right"/>
    </xf>
    <xf numFmtId="0" fontId="1" fillId="0" borderId="2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right" vertical="center"/>
    </xf>
    <xf numFmtId="1" fontId="1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view="pageBreakPreview" zoomScaleSheetLayoutView="100" workbookViewId="0" topLeftCell="B64">
      <selection activeCell="O72" sqref="O72"/>
    </sheetView>
  </sheetViews>
  <sheetFormatPr defaultColWidth="9.140625" defaultRowHeight="12.75"/>
  <cols>
    <col min="1" max="1" width="7.28125" style="0" customWidth="1"/>
  </cols>
  <sheetData>
    <row r="1" spans="2:11" ht="41.25" customHeight="1">
      <c r="B1" s="110" t="s">
        <v>77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2.75">
      <c r="B2" s="111" t="s">
        <v>104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8.75" customHeight="1">
      <c r="B3" s="114" t="s">
        <v>98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2:11" ht="12.75">
      <c r="B4" s="112" t="s">
        <v>2</v>
      </c>
      <c r="C4" s="75"/>
      <c r="D4" s="75"/>
      <c r="E4" s="75"/>
      <c r="F4" s="75"/>
      <c r="G4" s="75"/>
      <c r="H4" s="75"/>
      <c r="I4" s="75"/>
      <c r="J4" s="75"/>
      <c r="K4" s="75"/>
    </row>
    <row r="5" spans="2:11" ht="12.75">
      <c r="B5" s="1"/>
      <c r="C5" s="1"/>
      <c r="D5" s="1"/>
      <c r="E5" s="1"/>
      <c r="F5" s="1"/>
      <c r="G5" s="1"/>
      <c r="H5" s="1"/>
      <c r="I5" s="1"/>
      <c r="J5" s="20"/>
      <c r="K5" s="20"/>
    </row>
    <row r="6" spans="2:11" ht="12.75">
      <c r="B6" s="113" t="s">
        <v>3</v>
      </c>
      <c r="C6" s="113"/>
      <c r="D6" s="113"/>
      <c r="E6" s="113"/>
      <c r="F6" s="113"/>
      <c r="G6" s="113"/>
      <c r="H6" s="113"/>
      <c r="I6" s="113"/>
      <c r="J6" s="113"/>
      <c r="K6" s="113"/>
    </row>
    <row r="7" spans="2:11" ht="12.75">
      <c r="B7" s="115" t="s">
        <v>4</v>
      </c>
      <c r="C7" s="115"/>
      <c r="D7" s="116" t="s">
        <v>99</v>
      </c>
      <c r="E7" s="116"/>
      <c r="F7" s="116"/>
      <c r="G7" s="116"/>
      <c r="H7" s="115" t="s">
        <v>5</v>
      </c>
      <c r="I7" s="115"/>
      <c r="J7" s="116">
        <v>8000344</v>
      </c>
      <c r="K7" s="116"/>
    </row>
    <row r="8" spans="2:11" ht="12.75">
      <c r="B8" s="115" t="s">
        <v>6</v>
      </c>
      <c r="C8" s="115"/>
      <c r="D8" s="118" t="s">
        <v>100</v>
      </c>
      <c r="E8" s="119"/>
      <c r="F8" s="119"/>
      <c r="G8" s="120"/>
      <c r="H8" s="115" t="s">
        <v>108</v>
      </c>
      <c r="I8" s="115"/>
      <c r="J8" s="118">
        <v>100655247</v>
      </c>
      <c r="K8" s="120"/>
    </row>
    <row r="9" spans="2:11" ht="7.5" customHeight="1">
      <c r="B9" s="2"/>
      <c r="C9" s="2"/>
      <c r="D9" s="3"/>
      <c r="E9" s="3"/>
      <c r="F9" s="4"/>
      <c r="G9" s="4"/>
      <c r="H9" s="5"/>
      <c r="I9" s="5"/>
      <c r="J9" s="4"/>
      <c r="K9" s="4"/>
    </row>
    <row r="10" spans="2:11" ht="12.75">
      <c r="B10" s="117" t="s">
        <v>7</v>
      </c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7.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2:11" ht="12.75">
      <c r="B12" s="53" t="s">
        <v>8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2:11" ht="12.75">
      <c r="B13" s="109" t="s">
        <v>9</v>
      </c>
      <c r="C13" s="109"/>
      <c r="D13" s="109"/>
      <c r="E13" s="6" t="s">
        <v>102</v>
      </c>
      <c r="F13" s="6" t="s">
        <v>105</v>
      </c>
      <c r="G13" s="109" t="s">
        <v>10</v>
      </c>
      <c r="H13" s="109"/>
      <c r="I13" s="109"/>
      <c r="J13" s="6" t="s">
        <v>102</v>
      </c>
      <c r="K13" s="6" t="s">
        <v>105</v>
      </c>
    </row>
    <row r="14" spans="2:11" ht="12.75">
      <c r="B14" s="79" t="s">
        <v>11</v>
      </c>
      <c r="C14" s="79"/>
      <c r="D14" s="79"/>
      <c r="E14" s="39">
        <f>SUM(E15+E16+E17+E18+E20)</f>
        <v>6208466</v>
      </c>
      <c r="F14" s="39">
        <f>SUM(F15+F16+F17+F18+F20)</f>
        <v>6529708</v>
      </c>
      <c r="G14" s="79" t="s">
        <v>12</v>
      </c>
      <c r="H14" s="79"/>
      <c r="I14" s="79"/>
      <c r="J14" s="40">
        <f>SUM(J15+J16+J17+J18+J19)</f>
        <v>6604729</v>
      </c>
      <c r="K14" s="40">
        <f>SUM(K15+K16+K17+K18+K19)</f>
        <v>6945953</v>
      </c>
    </row>
    <row r="15" spans="2:12" ht="12.75">
      <c r="B15" s="100" t="s">
        <v>13</v>
      </c>
      <c r="C15" s="79"/>
      <c r="D15" s="79"/>
      <c r="E15" s="39">
        <v>0</v>
      </c>
      <c r="F15" s="39">
        <v>0</v>
      </c>
      <c r="G15" s="106" t="s">
        <v>79</v>
      </c>
      <c r="H15" s="107"/>
      <c r="I15" s="108"/>
      <c r="J15" s="40">
        <v>2757548</v>
      </c>
      <c r="K15" s="40">
        <v>2757548</v>
      </c>
      <c r="L15" s="35"/>
    </row>
    <row r="16" spans="2:12" ht="12.75">
      <c r="B16" s="105" t="s">
        <v>14</v>
      </c>
      <c r="C16" s="105"/>
      <c r="D16" s="105"/>
      <c r="E16" s="39">
        <v>0</v>
      </c>
      <c r="F16" s="39">
        <v>0</v>
      </c>
      <c r="G16" s="86" t="s">
        <v>15</v>
      </c>
      <c r="H16" s="86"/>
      <c r="I16" s="86"/>
      <c r="J16" s="40">
        <v>0</v>
      </c>
      <c r="K16" s="40">
        <v>0</v>
      </c>
      <c r="L16" s="35"/>
    </row>
    <row r="17" spans="2:12" ht="12.75">
      <c r="B17" s="86" t="s">
        <v>16</v>
      </c>
      <c r="C17" s="86"/>
      <c r="D17" s="86"/>
      <c r="E17" s="39">
        <v>78211</v>
      </c>
      <c r="F17" s="39">
        <v>71814</v>
      </c>
      <c r="G17" s="86" t="s">
        <v>17</v>
      </c>
      <c r="H17" s="86"/>
      <c r="I17" s="86"/>
      <c r="J17" s="40">
        <f>27786+18949</f>
        <v>46735</v>
      </c>
      <c r="K17" s="40">
        <f>27786+18949</f>
        <v>46735</v>
      </c>
      <c r="L17" s="35"/>
    </row>
    <row r="18" spans="2:12" ht="12.75">
      <c r="B18" s="85" t="s">
        <v>61</v>
      </c>
      <c r="C18" s="86"/>
      <c r="D18" s="86"/>
      <c r="E18" s="104">
        <f>86274+4183931</f>
        <v>4270205</v>
      </c>
      <c r="F18" s="104">
        <f>4136731+77049</f>
        <v>4213780</v>
      </c>
      <c r="G18" s="86" t="s">
        <v>18</v>
      </c>
      <c r="H18" s="86"/>
      <c r="I18" s="86"/>
      <c r="J18" s="40">
        <v>40021</v>
      </c>
      <c r="K18" s="40">
        <v>24428</v>
      </c>
      <c r="L18" s="36"/>
    </row>
    <row r="19" spans="2:12" ht="12.75">
      <c r="B19" s="86"/>
      <c r="C19" s="86"/>
      <c r="D19" s="86"/>
      <c r="E19" s="104"/>
      <c r="F19" s="104"/>
      <c r="G19" s="86" t="s">
        <v>62</v>
      </c>
      <c r="H19" s="86"/>
      <c r="I19" s="86"/>
      <c r="J19" s="40">
        <v>3760425</v>
      </c>
      <c r="K19" s="40">
        <v>4117242</v>
      </c>
      <c r="L19" s="36"/>
    </row>
    <row r="20" spans="2:12" ht="12.75">
      <c r="B20" s="100" t="s">
        <v>19</v>
      </c>
      <c r="C20" s="100"/>
      <c r="D20" s="100"/>
      <c r="E20" s="39">
        <v>1860050</v>
      </c>
      <c r="F20" s="39">
        <v>2244114</v>
      </c>
      <c r="G20" s="86" t="s">
        <v>20</v>
      </c>
      <c r="H20" s="86"/>
      <c r="I20" s="86"/>
      <c r="J20" s="40"/>
      <c r="K20" s="48"/>
      <c r="L20" s="35"/>
    </row>
    <row r="21" spans="2:12" ht="12.75">
      <c r="B21" s="79" t="s">
        <v>24</v>
      </c>
      <c r="C21" s="79"/>
      <c r="D21" s="79"/>
      <c r="E21" s="39">
        <f>SUM(E22+E23+E24)</f>
        <v>9229393</v>
      </c>
      <c r="F21" s="39">
        <f>SUM(F22+F23+F24)</f>
        <v>12252514</v>
      </c>
      <c r="G21" s="86" t="s">
        <v>21</v>
      </c>
      <c r="H21" s="86"/>
      <c r="I21" s="86"/>
      <c r="J21" s="40"/>
      <c r="K21" s="48"/>
      <c r="L21" s="35"/>
    </row>
    <row r="22" spans="2:12" ht="12.75" customHeight="1">
      <c r="B22" s="86" t="s">
        <v>26</v>
      </c>
      <c r="C22" s="86"/>
      <c r="D22" s="86"/>
      <c r="E22" s="39">
        <v>4223851</v>
      </c>
      <c r="F22" s="39">
        <v>5931044</v>
      </c>
      <c r="G22" s="81" t="s">
        <v>22</v>
      </c>
      <c r="H22" s="101"/>
      <c r="I22" s="101"/>
      <c r="J22" s="99">
        <f>J24+J25+J26</f>
        <v>8899339</v>
      </c>
      <c r="K22" s="99">
        <f>K24+K25+K26</f>
        <v>11902478</v>
      </c>
      <c r="L22" s="36"/>
    </row>
    <row r="23" spans="2:12" ht="46.5" customHeight="1">
      <c r="B23" s="102" t="s">
        <v>63</v>
      </c>
      <c r="C23" s="103"/>
      <c r="D23" s="103"/>
      <c r="E23" s="39">
        <v>217222</v>
      </c>
      <c r="F23" s="39"/>
      <c r="G23" s="101"/>
      <c r="H23" s="101"/>
      <c r="I23" s="101"/>
      <c r="J23" s="99"/>
      <c r="K23" s="99"/>
      <c r="L23" s="36"/>
    </row>
    <row r="24" spans="2:12" ht="12.75">
      <c r="B24" s="86" t="s">
        <v>64</v>
      </c>
      <c r="C24" s="86"/>
      <c r="D24" s="86"/>
      <c r="E24" s="39">
        <f>1884230+2446835+28945+245213+183097</f>
        <v>4788320</v>
      </c>
      <c r="F24" s="39">
        <f>3158453+4593+3026295+18066+114063</f>
        <v>6321470</v>
      </c>
      <c r="G24" s="100" t="s">
        <v>23</v>
      </c>
      <c r="H24" s="100"/>
      <c r="I24" s="100"/>
      <c r="J24" s="40">
        <v>16220</v>
      </c>
      <c r="K24" s="40">
        <v>16220</v>
      </c>
      <c r="L24" s="35"/>
    </row>
    <row r="25" spans="2:12" ht="12.75">
      <c r="B25" s="100" t="s">
        <v>28</v>
      </c>
      <c r="C25" s="100"/>
      <c r="D25" s="100"/>
      <c r="E25" s="39">
        <v>66209</v>
      </c>
      <c r="F25" s="39">
        <v>66209</v>
      </c>
      <c r="G25" s="100" t="s">
        <v>25</v>
      </c>
      <c r="H25" s="100"/>
      <c r="I25" s="100"/>
      <c r="J25" s="40">
        <v>392527</v>
      </c>
      <c r="K25" s="40">
        <v>2953535</v>
      </c>
      <c r="L25" s="35"/>
    </row>
    <row r="26" spans="2:12" ht="12.75">
      <c r="B26" s="79" t="s">
        <v>29</v>
      </c>
      <c r="C26" s="79"/>
      <c r="D26" s="79"/>
      <c r="E26" s="39">
        <f>E14+E21+E25</f>
        <v>15504068</v>
      </c>
      <c r="F26" s="39">
        <f>F14+F21+F25</f>
        <v>18848431</v>
      </c>
      <c r="G26" s="86" t="s">
        <v>27</v>
      </c>
      <c r="H26" s="86"/>
      <c r="I26" s="86"/>
      <c r="J26" s="40">
        <v>8490592</v>
      </c>
      <c r="K26" s="40">
        <v>8932723</v>
      </c>
      <c r="L26" s="15"/>
    </row>
    <row r="27" spans="2:12" ht="12.75">
      <c r="B27" s="79" t="s">
        <v>65</v>
      </c>
      <c r="C27" s="79"/>
      <c r="D27" s="79"/>
      <c r="E27" s="39">
        <v>0</v>
      </c>
      <c r="F27" s="39">
        <v>0</v>
      </c>
      <c r="G27" s="86" t="s">
        <v>30</v>
      </c>
      <c r="H27" s="86"/>
      <c r="I27" s="86"/>
      <c r="J27" s="40">
        <v>0</v>
      </c>
      <c r="K27" s="40">
        <v>0</v>
      </c>
      <c r="L27" s="15"/>
    </row>
    <row r="28" spans="2:11" ht="12.75">
      <c r="B28" s="80" t="s">
        <v>32</v>
      </c>
      <c r="C28" s="80"/>
      <c r="D28" s="80"/>
      <c r="E28" s="39">
        <f>SUM(E26)</f>
        <v>15504068</v>
      </c>
      <c r="F28" s="39">
        <f>SUM(F26)</f>
        <v>18848431</v>
      </c>
      <c r="G28" s="82" t="s">
        <v>31</v>
      </c>
      <c r="H28" s="82"/>
      <c r="I28" s="82"/>
      <c r="J28" s="99">
        <f>J14+J22</f>
        <v>15504068</v>
      </c>
      <c r="K28" s="99">
        <f>K14+K22</f>
        <v>18848431</v>
      </c>
    </row>
    <row r="29" spans="2:11" ht="12.75">
      <c r="B29" s="80" t="s">
        <v>33</v>
      </c>
      <c r="C29" s="80"/>
      <c r="D29" s="80"/>
      <c r="E29" s="39">
        <v>3614008</v>
      </c>
      <c r="F29" s="39">
        <v>10227714</v>
      </c>
      <c r="G29" s="82"/>
      <c r="H29" s="82"/>
      <c r="I29" s="82"/>
      <c r="J29" s="99"/>
      <c r="K29" s="99"/>
    </row>
    <row r="30" spans="7:11" ht="12.75">
      <c r="G30" s="92" t="s">
        <v>34</v>
      </c>
      <c r="H30" s="93"/>
      <c r="I30" s="93"/>
      <c r="J30" s="44">
        <v>3614008</v>
      </c>
      <c r="K30" s="49">
        <v>10227714</v>
      </c>
    </row>
    <row r="32" spans="2:11" ht="12.75">
      <c r="B32" s="94" t="s">
        <v>66</v>
      </c>
      <c r="C32" s="95"/>
      <c r="D32" s="95"/>
      <c r="E32" s="95"/>
      <c r="F32" s="95"/>
      <c r="G32" s="95" t="s">
        <v>35</v>
      </c>
      <c r="H32" s="95"/>
      <c r="I32" s="95"/>
      <c r="J32" s="95"/>
      <c r="K32" s="95"/>
    </row>
    <row r="33" spans="2:11" ht="12.75">
      <c r="B33" s="96"/>
      <c r="C33" s="96"/>
      <c r="D33" s="96"/>
      <c r="E33" s="96"/>
      <c r="F33" s="96"/>
      <c r="G33" s="95"/>
      <c r="H33" s="95"/>
      <c r="I33" s="95"/>
      <c r="J33" s="95"/>
      <c r="K33" s="95"/>
    </row>
    <row r="34" spans="2:11" ht="12.75" customHeight="1">
      <c r="B34" s="97" t="s">
        <v>60</v>
      </c>
      <c r="C34" s="97"/>
      <c r="D34" s="97"/>
      <c r="E34" s="98" t="s">
        <v>102</v>
      </c>
      <c r="F34" s="98" t="s">
        <v>105</v>
      </c>
      <c r="G34" s="56" t="s">
        <v>36</v>
      </c>
      <c r="H34" s="79"/>
      <c r="I34" s="79"/>
      <c r="J34" s="98" t="s">
        <v>102</v>
      </c>
      <c r="K34" s="98" t="s">
        <v>105</v>
      </c>
    </row>
    <row r="35" spans="2:11" ht="12.75">
      <c r="B35" s="97"/>
      <c r="C35" s="97"/>
      <c r="D35" s="97"/>
      <c r="E35" s="98"/>
      <c r="F35" s="98"/>
      <c r="G35" s="79"/>
      <c r="H35" s="79"/>
      <c r="I35" s="79"/>
      <c r="J35" s="98"/>
      <c r="K35" s="98"/>
    </row>
    <row r="36" spans="2:11" ht="12.75">
      <c r="B36" s="97"/>
      <c r="C36" s="97"/>
      <c r="D36" s="97"/>
      <c r="E36" s="98"/>
      <c r="F36" s="98"/>
      <c r="G36" s="86" t="s">
        <v>37</v>
      </c>
      <c r="H36" s="86"/>
      <c r="I36" s="86"/>
      <c r="J36" s="7">
        <v>9461629</v>
      </c>
      <c r="K36" s="7">
        <v>14332871</v>
      </c>
    </row>
    <row r="37" spans="2:11" ht="12.75">
      <c r="B37" s="86" t="s">
        <v>38</v>
      </c>
      <c r="C37" s="86"/>
      <c r="D37" s="86"/>
      <c r="E37" s="8">
        <v>14322709</v>
      </c>
      <c r="F37" s="8">
        <f>14070299+11990+374463</f>
        <v>14456752</v>
      </c>
      <c r="G37" s="86" t="s">
        <v>41</v>
      </c>
      <c r="H37" s="86"/>
      <c r="I37" s="86"/>
      <c r="J37" s="7">
        <v>8743598</v>
      </c>
      <c r="K37" s="7">
        <v>12947106</v>
      </c>
    </row>
    <row r="38" spans="2:11" ht="12.75">
      <c r="B38" s="86" t="s">
        <v>39</v>
      </c>
      <c r="C38" s="86"/>
      <c r="D38" s="86"/>
      <c r="E38" s="8">
        <v>12566719</v>
      </c>
      <c r="F38" s="8">
        <f>13401831+686872+558773+35083+332445</f>
        <v>15015004</v>
      </c>
      <c r="G38" s="86" t="s">
        <v>67</v>
      </c>
      <c r="H38" s="86"/>
      <c r="I38" s="86"/>
      <c r="J38" s="7">
        <f>SUM(J36-J37)</f>
        <v>718031</v>
      </c>
      <c r="K38" s="7">
        <f>SUM(K36-K37)</f>
        <v>1385765</v>
      </c>
    </row>
    <row r="39" spans="2:11" ht="12.75">
      <c r="B39" s="91" t="s">
        <v>40</v>
      </c>
      <c r="C39" s="91"/>
      <c r="D39" s="91"/>
      <c r="E39" s="8">
        <f>E37-E38</f>
        <v>1755990</v>
      </c>
      <c r="F39" s="8">
        <f>F37-F38</f>
        <v>-558252</v>
      </c>
      <c r="G39" s="86" t="s">
        <v>45</v>
      </c>
      <c r="H39" s="86"/>
      <c r="I39" s="86"/>
      <c r="J39" s="7">
        <v>420722</v>
      </c>
      <c r="K39" s="7">
        <v>602399</v>
      </c>
    </row>
    <row r="40" spans="2:11" ht="12.75">
      <c r="B40" s="56" t="s">
        <v>68</v>
      </c>
      <c r="C40" s="56"/>
      <c r="D40" s="56"/>
      <c r="E40" s="57"/>
      <c r="F40" s="57"/>
      <c r="G40" s="86" t="s">
        <v>47</v>
      </c>
      <c r="H40" s="86"/>
      <c r="I40" s="86"/>
      <c r="J40" s="7">
        <v>941957</v>
      </c>
      <c r="K40" s="7">
        <v>1462019</v>
      </c>
    </row>
    <row r="41" spans="2:11" ht="12.75" customHeight="1">
      <c r="B41" s="56"/>
      <c r="C41" s="56"/>
      <c r="D41" s="56"/>
      <c r="E41" s="57"/>
      <c r="F41" s="57"/>
      <c r="G41" s="90" t="s">
        <v>48</v>
      </c>
      <c r="H41" s="90"/>
      <c r="I41" s="90"/>
      <c r="J41" s="7">
        <v>535470</v>
      </c>
      <c r="K41" s="7">
        <v>43572</v>
      </c>
    </row>
    <row r="42" spans="2:11" ht="25.5" customHeight="1">
      <c r="B42" s="85" t="s">
        <v>42</v>
      </c>
      <c r="C42" s="85"/>
      <c r="D42" s="85"/>
      <c r="E42" s="8">
        <v>250644</v>
      </c>
      <c r="F42" s="8">
        <f>11822+201969</f>
        <v>213791</v>
      </c>
      <c r="G42" s="90" t="s">
        <v>50</v>
      </c>
      <c r="H42" s="56"/>
      <c r="I42" s="56"/>
      <c r="J42" s="7">
        <v>242025</v>
      </c>
      <c r="K42" s="7">
        <v>203511</v>
      </c>
    </row>
    <row r="43" spans="2:11" ht="24.75" customHeight="1">
      <c r="B43" s="85" t="s">
        <v>43</v>
      </c>
      <c r="C43" s="85"/>
      <c r="D43" s="85"/>
      <c r="E43" s="8">
        <v>2969095</v>
      </c>
      <c r="F43" s="8">
        <f>200252+271251+335030</f>
        <v>806533</v>
      </c>
      <c r="G43" s="85" t="s">
        <v>75</v>
      </c>
      <c r="H43" s="86"/>
      <c r="I43" s="86"/>
      <c r="J43" s="7">
        <f>J36-J37+J39-J40+J41-J42</f>
        <v>490241</v>
      </c>
      <c r="K43" s="7">
        <f>K36-K37+K39-K40+K41-K42</f>
        <v>366206</v>
      </c>
    </row>
    <row r="44" spans="2:11" ht="26.25" customHeight="1">
      <c r="B44" s="86" t="s">
        <v>40</v>
      </c>
      <c r="C44" s="86"/>
      <c r="D44" s="86"/>
      <c r="E44" s="8">
        <f>E42-E43</f>
        <v>-2718451</v>
      </c>
      <c r="F44" s="8">
        <f>F42-F43</f>
        <v>-592742</v>
      </c>
      <c r="G44" s="87" t="s">
        <v>69</v>
      </c>
      <c r="H44" s="88"/>
      <c r="I44" s="89"/>
      <c r="J44" s="7">
        <v>0</v>
      </c>
      <c r="K44" s="7">
        <v>0</v>
      </c>
    </row>
    <row r="45" spans="2:11" ht="12.75" customHeight="1">
      <c r="B45" s="56" t="s">
        <v>70</v>
      </c>
      <c r="C45" s="56"/>
      <c r="D45" s="56"/>
      <c r="E45" s="57"/>
      <c r="F45" s="57"/>
      <c r="G45" s="56" t="s">
        <v>54</v>
      </c>
      <c r="H45" s="56"/>
      <c r="I45" s="56"/>
      <c r="J45" s="86">
        <f>J43+J44</f>
        <v>490241</v>
      </c>
      <c r="K45" s="86">
        <f>K43+K44</f>
        <v>366206</v>
      </c>
    </row>
    <row r="46" spans="2:11" ht="12.75">
      <c r="B46" s="56"/>
      <c r="C46" s="56"/>
      <c r="D46" s="56"/>
      <c r="E46" s="57"/>
      <c r="F46" s="57"/>
      <c r="G46" s="56"/>
      <c r="H46" s="56"/>
      <c r="I46" s="56"/>
      <c r="J46" s="86"/>
      <c r="K46" s="86"/>
    </row>
    <row r="47" spans="2:11" ht="24.75" customHeight="1">
      <c r="B47" s="85" t="s">
        <v>44</v>
      </c>
      <c r="C47" s="85"/>
      <c r="D47" s="85"/>
      <c r="E47" s="8">
        <v>1136422</v>
      </c>
      <c r="F47" s="8">
        <f>974552+814</f>
        <v>975366</v>
      </c>
      <c r="G47" s="80" t="s">
        <v>56</v>
      </c>
      <c r="H47" s="80"/>
      <c r="I47" s="80"/>
      <c r="J47" s="45">
        <v>31631</v>
      </c>
      <c r="K47" s="45">
        <v>24402</v>
      </c>
    </row>
    <row r="48" spans="2:11" ht="28.5" customHeight="1">
      <c r="B48" s="85" t="s">
        <v>46</v>
      </c>
      <c r="C48" s="85"/>
      <c r="D48" s="85"/>
      <c r="E48" s="8">
        <v>38277</v>
      </c>
      <c r="F48" s="8">
        <f>52252</f>
        <v>52252</v>
      </c>
      <c r="G48" s="83" t="s">
        <v>71</v>
      </c>
      <c r="H48" s="84"/>
      <c r="I48" s="84"/>
      <c r="J48" s="7"/>
      <c r="K48" s="7"/>
    </row>
    <row r="49" spans="2:11" ht="16.5" customHeight="1">
      <c r="B49" s="86" t="s">
        <v>40</v>
      </c>
      <c r="C49" s="86"/>
      <c r="D49" s="86"/>
      <c r="E49" s="8">
        <f>E47-E48</f>
        <v>1098145</v>
      </c>
      <c r="F49" s="8">
        <f>F47-F48</f>
        <v>923114</v>
      </c>
      <c r="G49" s="84" t="s">
        <v>72</v>
      </c>
      <c r="H49" s="84"/>
      <c r="I49" s="84"/>
      <c r="J49" s="7">
        <f>SUM(J45-J47)</f>
        <v>458610</v>
      </c>
      <c r="K49" s="7">
        <f>SUM(K45-K47)</f>
        <v>341804</v>
      </c>
    </row>
    <row r="50" spans="2:11" ht="34.5" customHeight="1">
      <c r="B50" s="82" t="s">
        <v>49</v>
      </c>
      <c r="C50" s="82"/>
      <c r="D50" s="82"/>
      <c r="E50" s="8">
        <f>E37+E42+E47</f>
        <v>15709775</v>
      </c>
      <c r="F50" s="8">
        <f>F37+F42+F47</f>
        <v>15645909</v>
      </c>
      <c r="G50" s="83" t="s">
        <v>76</v>
      </c>
      <c r="H50" s="84"/>
      <c r="I50" s="84"/>
      <c r="J50" s="7"/>
      <c r="K50" s="7"/>
    </row>
    <row r="51" spans="2:11" ht="35.25" customHeight="1">
      <c r="B51" s="82" t="s">
        <v>51</v>
      </c>
      <c r="C51" s="82"/>
      <c r="D51" s="82"/>
      <c r="E51" s="8">
        <f>E38+E43+E48</f>
        <v>15574091</v>
      </c>
      <c r="F51" s="8">
        <f>F38+F43+F48</f>
        <v>15873789</v>
      </c>
      <c r="G51" s="81" t="s">
        <v>73</v>
      </c>
      <c r="H51" s="80"/>
      <c r="I51" s="80"/>
      <c r="J51" s="7"/>
      <c r="K51" s="7"/>
    </row>
    <row r="52" spans="2:11" ht="18" customHeight="1">
      <c r="B52" s="79" t="s">
        <v>52</v>
      </c>
      <c r="C52" s="79"/>
      <c r="D52" s="79"/>
      <c r="E52" s="8">
        <f>E50-E51</f>
        <v>135684</v>
      </c>
      <c r="F52" s="8">
        <f>F50-F51</f>
        <v>-227880</v>
      </c>
      <c r="G52" s="80" t="s">
        <v>74</v>
      </c>
      <c r="H52" s="80"/>
      <c r="I52" s="80"/>
      <c r="J52" s="7"/>
      <c r="K52" s="7"/>
    </row>
    <row r="53" spans="2:11" ht="15" customHeight="1">
      <c r="B53" s="56" t="s">
        <v>53</v>
      </c>
      <c r="C53" s="56"/>
      <c r="D53" s="56"/>
      <c r="E53" s="57">
        <v>106497</v>
      </c>
      <c r="F53" s="57">
        <v>245213</v>
      </c>
      <c r="G53" s="80" t="s">
        <v>103</v>
      </c>
      <c r="H53" s="80"/>
      <c r="I53" s="80"/>
      <c r="J53" s="7">
        <v>1683</v>
      </c>
      <c r="K53" s="7">
        <v>1254</v>
      </c>
    </row>
    <row r="54" spans="2:11" ht="28.5" customHeight="1">
      <c r="B54" s="56"/>
      <c r="C54" s="56"/>
      <c r="D54" s="56"/>
      <c r="E54" s="57"/>
      <c r="F54" s="57"/>
      <c r="G54" s="81" t="s">
        <v>58</v>
      </c>
      <c r="H54" s="80"/>
      <c r="I54" s="80"/>
      <c r="J54" s="7"/>
      <c r="K54" s="7"/>
    </row>
    <row r="55" spans="2:11" ht="24" customHeight="1">
      <c r="B55" s="56" t="s">
        <v>55</v>
      </c>
      <c r="C55" s="56"/>
      <c r="D55" s="56"/>
      <c r="E55" s="57">
        <f>4201-1169</f>
        <v>3032</v>
      </c>
      <c r="F55" s="57">
        <f>2960-2227</f>
        <v>733</v>
      </c>
      <c r="G55" s="58"/>
      <c r="H55" s="52"/>
      <c r="I55" s="52"/>
      <c r="J55" s="18"/>
      <c r="K55" s="18"/>
    </row>
    <row r="56" spans="2:6" ht="22.5" customHeight="1">
      <c r="B56" s="56"/>
      <c r="C56" s="56"/>
      <c r="D56" s="56"/>
      <c r="E56" s="57"/>
      <c r="F56" s="57"/>
    </row>
    <row r="57" spans="2:6" ht="12.75">
      <c r="B57" s="56" t="s">
        <v>57</v>
      </c>
      <c r="C57" s="56"/>
      <c r="D57" s="56"/>
      <c r="E57" s="57">
        <f>E52+E53+E55</f>
        <v>245213</v>
      </c>
      <c r="F57" s="57">
        <f>F52+F53+F55</f>
        <v>18066</v>
      </c>
    </row>
    <row r="58" spans="2:6" ht="12.75">
      <c r="B58" s="56"/>
      <c r="C58" s="56"/>
      <c r="D58" s="56"/>
      <c r="E58" s="57"/>
      <c r="F58" s="57"/>
    </row>
    <row r="59" ht="14.25" customHeight="1"/>
    <row r="60" spans="1:11" ht="12.75">
      <c r="A60" s="53" t="s">
        <v>59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ht="7.5" customHeight="1"/>
    <row r="62" spans="2:11" ht="12" customHeight="1">
      <c r="B62" s="28"/>
      <c r="C62" s="29"/>
      <c r="D62" s="78">
        <v>2009</v>
      </c>
      <c r="E62" s="54"/>
      <c r="F62" s="54"/>
      <c r="G62" s="55"/>
      <c r="H62" s="78">
        <v>2010</v>
      </c>
      <c r="I62" s="54"/>
      <c r="J62" s="54"/>
      <c r="K62" s="55"/>
    </row>
    <row r="63" spans="2:11" ht="27.75" customHeight="1" hidden="1">
      <c r="B63" s="30"/>
      <c r="C63" s="31"/>
      <c r="D63" s="25"/>
      <c r="E63" s="26"/>
      <c r="F63" s="26"/>
      <c r="G63" s="27"/>
      <c r="H63" s="25"/>
      <c r="I63" s="26"/>
      <c r="J63" s="26"/>
      <c r="K63" s="27"/>
    </row>
    <row r="64" spans="2:11" ht="27.75" customHeight="1">
      <c r="B64" s="32"/>
      <c r="C64" s="33"/>
      <c r="D64" s="21" t="s">
        <v>80</v>
      </c>
      <c r="E64" s="21" t="s">
        <v>81</v>
      </c>
      <c r="F64" s="21" t="s">
        <v>82</v>
      </c>
      <c r="G64" s="21" t="s">
        <v>83</v>
      </c>
      <c r="H64" s="21" t="s">
        <v>80</v>
      </c>
      <c r="I64" s="21" t="s">
        <v>81</v>
      </c>
      <c r="J64" s="21" t="s">
        <v>82</v>
      </c>
      <c r="K64" s="21" t="s">
        <v>83</v>
      </c>
    </row>
    <row r="65" spans="2:11" ht="21.75" customHeight="1">
      <c r="B65" s="23" t="s">
        <v>84</v>
      </c>
      <c r="C65" s="23"/>
      <c r="D65" s="41">
        <v>2757548</v>
      </c>
      <c r="E65" s="11"/>
      <c r="F65" s="11"/>
      <c r="G65" s="11">
        <v>2757548</v>
      </c>
      <c r="H65" s="11">
        <f>G65</f>
        <v>2757548</v>
      </c>
      <c r="I65" s="11"/>
      <c r="J65" s="11"/>
      <c r="K65" s="11">
        <f>H65+I65-J65</f>
        <v>2757548</v>
      </c>
    </row>
    <row r="66" spans="2:11" ht="21.75" customHeight="1">
      <c r="B66" s="23" t="s">
        <v>85</v>
      </c>
      <c r="C66" s="23"/>
      <c r="D66" s="10">
        <v>0</v>
      </c>
      <c r="E66" s="11"/>
      <c r="F66" s="11"/>
      <c r="G66" s="11">
        <v>0</v>
      </c>
      <c r="H66" s="11">
        <f aca="true" t="shared" si="0" ref="H66:H75">G66</f>
        <v>0</v>
      </c>
      <c r="I66" s="11"/>
      <c r="J66" s="11"/>
      <c r="K66" s="11">
        <f aca="true" t="shared" si="1" ref="K66:K75">H66+I66-J66</f>
        <v>0</v>
      </c>
    </row>
    <row r="67" spans="2:11" ht="30" customHeight="1">
      <c r="B67" s="23" t="s">
        <v>86</v>
      </c>
      <c r="C67" s="23"/>
      <c r="D67" s="12">
        <v>0</v>
      </c>
      <c r="E67" s="9"/>
      <c r="F67" s="9"/>
      <c r="G67" s="11">
        <v>0</v>
      </c>
      <c r="H67" s="11">
        <f t="shared" si="0"/>
        <v>0</v>
      </c>
      <c r="I67" s="50"/>
      <c r="J67" s="50"/>
      <c r="K67" s="11">
        <f t="shared" si="1"/>
        <v>0</v>
      </c>
    </row>
    <row r="68" spans="2:11" ht="21.75" customHeight="1">
      <c r="B68" s="23" t="s">
        <v>87</v>
      </c>
      <c r="C68" s="23"/>
      <c r="D68" s="42">
        <v>27786</v>
      </c>
      <c r="E68" s="9"/>
      <c r="F68" s="9"/>
      <c r="G68" s="11">
        <v>27786</v>
      </c>
      <c r="H68" s="11">
        <f t="shared" si="0"/>
        <v>27786</v>
      </c>
      <c r="I68" s="50"/>
      <c r="J68" s="50"/>
      <c r="K68" s="11">
        <f t="shared" si="1"/>
        <v>27786</v>
      </c>
    </row>
    <row r="69" spans="2:11" ht="21.75" customHeight="1">
      <c r="B69" s="23" t="s">
        <v>88</v>
      </c>
      <c r="C69" s="23"/>
      <c r="D69" s="12">
        <v>18949</v>
      </c>
      <c r="E69" s="9"/>
      <c r="F69" s="9"/>
      <c r="G69" s="11">
        <v>18949</v>
      </c>
      <c r="H69" s="11">
        <f t="shared" si="0"/>
        <v>18949</v>
      </c>
      <c r="I69" s="50"/>
      <c r="J69" s="50"/>
      <c r="K69" s="11">
        <f t="shared" si="1"/>
        <v>18949</v>
      </c>
    </row>
    <row r="70" spans="2:11" ht="21.75" customHeight="1">
      <c r="B70" s="23" t="s">
        <v>89</v>
      </c>
      <c r="C70" s="23"/>
      <c r="D70" s="42">
        <v>55477</v>
      </c>
      <c r="E70" s="9"/>
      <c r="F70" s="38">
        <v>15456</v>
      </c>
      <c r="G70" s="11">
        <v>40021</v>
      </c>
      <c r="H70" s="11">
        <f>G70</f>
        <v>40021</v>
      </c>
      <c r="I70" s="50"/>
      <c r="J70" s="51">
        <v>15593</v>
      </c>
      <c r="K70" s="11">
        <f>H70-J70</f>
        <v>24428</v>
      </c>
    </row>
    <row r="71" spans="2:11" ht="21.75" customHeight="1">
      <c r="B71" s="23" t="s">
        <v>90</v>
      </c>
      <c r="C71" s="23"/>
      <c r="D71" s="42">
        <v>3302580</v>
      </c>
      <c r="E71" s="43">
        <v>474065</v>
      </c>
      <c r="F71" s="37">
        <v>16220</v>
      </c>
      <c r="G71" s="11">
        <f>D71+E71-F71</f>
        <v>3760425</v>
      </c>
      <c r="H71" s="11">
        <f>G71</f>
        <v>3760425</v>
      </c>
      <c r="I71" s="51">
        <f>341804+15593+1</f>
        <v>357398</v>
      </c>
      <c r="J71" s="51">
        <v>581</v>
      </c>
      <c r="K71" s="11">
        <f>H71+I71-J71</f>
        <v>4117242</v>
      </c>
    </row>
    <row r="72" spans="2:11" ht="21.75" customHeight="1">
      <c r="B72" s="23" t="s">
        <v>91</v>
      </c>
      <c r="C72" s="23"/>
      <c r="D72" s="42">
        <v>0</v>
      </c>
      <c r="E72" s="9"/>
      <c r="F72" s="9"/>
      <c r="G72" s="11">
        <v>0</v>
      </c>
      <c r="H72" s="11">
        <v>0</v>
      </c>
      <c r="I72" s="50"/>
      <c r="J72" s="50"/>
      <c r="K72" s="11">
        <v>0</v>
      </c>
    </row>
    <row r="73" spans="2:11" ht="21.75" customHeight="1">
      <c r="B73" s="24" t="s">
        <v>92</v>
      </c>
      <c r="C73" s="24"/>
      <c r="D73" s="42">
        <v>0</v>
      </c>
      <c r="E73" s="9"/>
      <c r="F73" s="37"/>
      <c r="G73" s="11">
        <v>0</v>
      </c>
      <c r="H73" s="11">
        <v>0</v>
      </c>
      <c r="I73" s="50"/>
      <c r="J73" s="50"/>
      <c r="K73" s="11">
        <v>0</v>
      </c>
    </row>
    <row r="74" spans="2:11" ht="21.75" customHeight="1">
      <c r="B74" s="24" t="s">
        <v>93</v>
      </c>
      <c r="C74" s="24"/>
      <c r="D74" s="42">
        <f aca="true" t="shared" si="2" ref="D74:K74">SUM(D65:D73)</f>
        <v>6162340</v>
      </c>
      <c r="E74" s="42">
        <f t="shared" si="2"/>
        <v>474065</v>
      </c>
      <c r="F74" s="42">
        <f t="shared" si="2"/>
        <v>31676</v>
      </c>
      <c r="G74" s="42">
        <f t="shared" si="2"/>
        <v>6604729</v>
      </c>
      <c r="H74" s="42">
        <f t="shared" si="2"/>
        <v>6604729</v>
      </c>
      <c r="I74" s="42">
        <f t="shared" si="2"/>
        <v>357398</v>
      </c>
      <c r="J74" s="42">
        <f t="shared" si="2"/>
        <v>16174</v>
      </c>
      <c r="K74" s="42">
        <f t="shared" si="2"/>
        <v>6945953</v>
      </c>
    </row>
    <row r="75" spans="1:11" ht="36" customHeight="1">
      <c r="A75" s="34"/>
      <c r="B75" s="24" t="s">
        <v>95</v>
      </c>
      <c r="C75" s="24"/>
      <c r="D75" s="42">
        <v>0</v>
      </c>
      <c r="E75" s="9"/>
      <c r="F75" s="9"/>
      <c r="G75" s="11">
        <v>0</v>
      </c>
      <c r="H75" s="11">
        <f t="shared" si="0"/>
        <v>0</v>
      </c>
      <c r="I75" s="50"/>
      <c r="J75" s="50"/>
      <c r="K75" s="11">
        <f t="shared" si="1"/>
        <v>0</v>
      </c>
    </row>
    <row r="76" spans="1:11" ht="20.25" customHeight="1">
      <c r="A76" s="63"/>
      <c r="B76" s="63"/>
      <c r="C76" s="22"/>
      <c r="D76" s="15"/>
      <c r="E76" s="15"/>
      <c r="F76" s="15"/>
      <c r="G76" s="15"/>
      <c r="H76" s="15"/>
      <c r="I76" s="15"/>
      <c r="J76" s="15"/>
      <c r="K76" s="15"/>
    </row>
    <row r="77" spans="1:11" ht="28.5" customHeight="1">
      <c r="A77" s="47"/>
      <c r="B77" s="60" t="s">
        <v>1</v>
      </c>
      <c r="C77" s="60"/>
      <c r="D77" s="60"/>
      <c r="E77" s="60"/>
      <c r="F77" s="60"/>
      <c r="G77" s="60"/>
      <c r="H77" s="60"/>
      <c r="I77" s="60"/>
      <c r="J77" s="60"/>
      <c r="K77" s="60"/>
    </row>
    <row r="78" spans="1:11" ht="12.75" customHeight="1">
      <c r="A78" s="47"/>
      <c r="B78" s="66" t="s">
        <v>0</v>
      </c>
      <c r="C78" s="66"/>
      <c r="D78" s="66"/>
      <c r="E78" s="66"/>
      <c r="F78" s="66"/>
      <c r="G78" s="66"/>
      <c r="H78" s="66"/>
      <c r="I78" s="66"/>
      <c r="J78" s="66"/>
      <c r="K78" s="66"/>
    </row>
    <row r="79" spans="1:11" ht="42" customHeight="1">
      <c r="A79" s="47"/>
      <c r="B79" s="59" t="s">
        <v>106</v>
      </c>
      <c r="C79" s="59"/>
      <c r="D79" s="59"/>
      <c r="E79" s="59"/>
      <c r="F79" s="59"/>
      <c r="G79" s="59"/>
      <c r="H79" s="59"/>
      <c r="I79" s="59"/>
      <c r="J79" s="59"/>
      <c r="K79" s="59"/>
    </row>
    <row r="80" spans="2:11" ht="9" customHeight="1">
      <c r="B80" s="46"/>
      <c r="C80" s="19"/>
      <c r="D80" s="19"/>
      <c r="E80" s="19"/>
      <c r="F80" s="19"/>
      <c r="G80" s="19"/>
      <c r="H80" s="19"/>
      <c r="I80" s="19"/>
      <c r="J80" s="19"/>
      <c r="K80" s="19"/>
    </row>
    <row r="81" spans="2:11" ht="60.75" customHeight="1">
      <c r="B81" s="64" t="s">
        <v>94</v>
      </c>
      <c r="C81" s="65"/>
      <c r="D81" s="65"/>
      <c r="E81" s="65"/>
      <c r="F81" s="65"/>
      <c r="G81" s="65"/>
      <c r="H81" s="65"/>
      <c r="I81" s="65"/>
      <c r="J81" s="65"/>
      <c r="K81" s="65"/>
    </row>
    <row r="82" spans="2:11" ht="4.5" customHeight="1">
      <c r="B82" s="61" t="s">
        <v>97</v>
      </c>
      <c r="C82" s="62"/>
      <c r="D82" s="62"/>
      <c r="E82" s="62"/>
      <c r="F82" s="62"/>
      <c r="G82" s="62"/>
      <c r="H82" s="62"/>
      <c r="I82" s="62"/>
      <c r="J82" s="62"/>
      <c r="K82" s="62"/>
    </row>
    <row r="83" spans="2:11" ht="9.75" customHeight="1"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2:11" ht="9" customHeight="1"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2:11" ht="12.75"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2:11" ht="8.25" customHeight="1"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2:11" ht="9" customHeight="1"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2:11" ht="1.5" customHeight="1"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2:11" ht="8.2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24.75" customHeight="1">
      <c r="B90" s="69" t="s">
        <v>78</v>
      </c>
      <c r="C90" s="70"/>
      <c r="D90" s="70"/>
      <c r="E90" s="70"/>
      <c r="F90" s="70"/>
      <c r="G90" s="70"/>
      <c r="H90" s="70"/>
      <c r="I90" s="70"/>
      <c r="J90" s="70"/>
      <c r="K90" s="70"/>
    </row>
    <row r="91" spans="2:11" ht="12.75" customHeight="1">
      <c r="B91" s="71" t="s">
        <v>101</v>
      </c>
      <c r="C91" s="72"/>
      <c r="D91" s="72"/>
      <c r="E91" s="72"/>
      <c r="F91" s="72"/>
      <c r="G91" s="72"/>
      <c r="H91" s="72"/>
      <c r="I91" s="72"/>
      <c r="J91" s="72"/>
      <c r="K91" s="72"/>
    </row>
    <row r="92" spans="2:11" ht="14.25" customHeight="1">
      <c r="B92" s="72"/>
      <c r="C92" s="72"/>
      <c r="D92" s="72"/>
      <c r="E92" s="72"/>
      <c r="F92" s="72"/>
      <c r="G92" s="72"/>
      <c r="H92" s="72"/>
      <c r="I92" s="72"/>
      <c r="J92" s="72"/>
      <c r="K92" s="72"/>
    </row>
    <row r="93" spans="2:11" ht="12.75">
      <c r="B93" s="73"/>
      <c r="C93" s="74"/>
      <c r="D93" s="74"/>
      <c r="E93" s="74"/>
      <c r="F93" s="74"/>
      <c r="G93" s="74"/>
      <c r="H93" s="74"/>
      <c r="I93" s="74"/>
      <c r="J93" s="74"/>
      <c r="K93" s="74"/>
    </row>
    <row r="94" spans="2:11" ht="3" customHeight="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 ht="12.75" customHeight="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 ht="9.75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ht="12.75">
      <c r="B97" s="1"/>
      <c r="C97" s="1"/>
      <c r="D97" s="1"/>
      <c r="E97" s="1"/>
      <c r="F97" s="14"/>
      <c r="G97" s="1"/>
      <c r="H97" s="75" t="s">
        <v>96</v>
      </c>
      <c r="I97" s="76"/>
      <c r="J97" s="76"/>
      <c r="K97" s="76"/>
    </row>
    <row r="98" spans="2:11" ht="31.5" customHeight="1">
      <c r="B98" s="1"/>
      <c r="C98" s="1"/>
      <c r="D98" s="1"/>
      <c r="E98" s="1"/>
      <c r="F98" s="14"/>
      <c r="G98" s="1"/>
      <c r="H98" s="68"/>
      <c r="I98" s="68"/>
      <c r="J98" s="68"/>
      <c r="K98" s="68"/>
    </row>
    <row r="99" spans="2:11" ht="14.25" customHeight="1">
      <c r="B99" s="1"/>
      <c r="C99" s="1"/>
      <c r="D99" s="1"/>
      <c r="E99" s="1"/>
      <c r="F99" s="14"/>
      <c r="G99" s="1"/>
      <c r="H99" s="77" t="s">
        <v>107</v>
      </c>
      <c r="I99" s="77"/>
      <c r="J99" s="77"/>
      <c r="K99" s="77"/>
    </row>
    <row r="100" spans="2:11" ht="12.75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 ht="12.75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 ht="24" customHeight="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 ht="65.25" customHeight="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2:11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2:11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2:11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2:11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2:11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2:11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2:11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2:11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2:11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2:11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2:11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2:11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2:11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2:11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2:11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2:11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2:11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2:11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2:11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2:11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2:11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2:11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2:11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2:11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2:11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2:11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2:11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2:11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2:11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2:11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2:11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2:11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2:11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2:11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2:11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2:11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2:11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2:11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2:11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2:11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2:11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2:11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2:11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2:11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2:11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2:11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2:11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2:11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2:11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2:11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2:11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2:11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2:11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2:11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2:11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2:11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2:11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2:11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2:11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2:11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2:11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2:11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2:11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2:11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2:11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2:11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2:11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2:11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2:11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2:11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2:11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2:11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2:11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2:11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2:11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</sheetData>
  <mergeCells count="125">
    <mergeCell ref="B10:K10"/>
    <mergeCell ref="B8:C8"/>
    <mergeCell ref="D8:G8"/>
    <mergeCell ref="H8:I8"/>
    <mergeCell ref="J8:K8"/>
    <mergeCell ref="B7:C7"/>
    <mergeCell ref="D7:G7"/>
    <mergeCell ref="H7:I7"/>
    <mergeCell ref="J7:K7"/>
    <mergeCell ref="B1:K1"/>
    <mergeCell ref="B2:K2"/>
    <mergeCell ref="B4:K4"/>
    <mergeCell ref="B6:K6"/>
    <mergeCell ref="B3:K3"/>
    <mergeCell ref="B12:K12"/>
    <mergeCell ref="B13:D13"/>
    <mergeCell ref="G13:I13"/>
    <mergeCell ref="B14:D14"/>
    <mergeCell ref="G14:I14"/>
    <mergeCell ref="B15:D15"/>
    <mergeCell ref="B16:D16"/>
    <mergeCell ref="G16:I16"/>
    <mergeCell ref="G15:I15"/>
    <mergeCell ref="B17:D17"/>
    <mergeCell ref="G17:I17"/>
    <mergeCell ref="B18:D19"/>
    <mergeCell ref="E18:E19"/>
    <mergeCell ref="F18:F19"/>
    <mergeCell ref="G18:I18"/>
    <mergeCell ref="G19:I19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G28:I29"/>
    <mergeCell ref="J28:J29"/>
    <mergeCell ref="K28:K29"/>
    <mergeCell ref="B29:D29"/>
    <mergeCell ref="G30:I30"/>
    <mergeCell ref="B32:F33"/>
    <mergeCell ref="G32:K33"/>
    <mergeCell ref="B34:D36"/>
    <mergeCell ref="E34:E36"/>
    <mergeCell ref="F34:F36"/>
    <mergeCell ref="G34:I35"/>
    <mergeCell ref="J34:J35"/>
    <mergeCell ref="K34:K35"/>
    <mergeCell ref="G36:I36"/>
    <mergeCell ref="B37:D37"/>
    <mergeCell ref="G37:I37"/>
    <mergeCell ref="B38:D38"/>
    <mergeCell ref="G38:I38"/>
    <mergeCell ref="B39:D39"/>
    <mergeCell ref="G39:I39"/>
    <mergeCell ref="B40:D41"/>
    <mergeCell ref="E40:E41"/>
    <mergeCell ref="F40:F41"/>
    <mergeCell ref="G40:I40"/>
    <mergeCell ref="G41:I41"/>
    <mergeCell ref="B42:D42"/>
    <mergeCell ref="G42:I42"/>
    <mergeCell ref="B43:D43"/>
    <mergeCell ref="G43:I43"/>
    <mergeCell ref="B44:D44"/>
    <mergeCell ref="G44:I44"/>
    <mergeCell ref="B45:D46"/>
    <mergeCell ref="E45:E46"/>
    <mergeCell ref="F45:F46"/>
    <mergeCell ref="G45:I46"/>
    <mergeCell ref="J45:J46"/>
    <mergeCell ref="K45:K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4"/>
    <mergeCell ref="E53:E54"/>
    <mergeCell ref="F53:F54"/>
    <mergeCell ref="G53:I53"/>
    <mergeCell ref="G54:I54"/>
    <mergeCell ref="D62:G62"/>
    <mergeCell ref="B55:D56"/>
    <mergeCell ref="E55:E56"/>
    <mergeCell ref="F55:F56"/>
    <mergeCell ref="G55:I55"/>
    <mergeCell ref="B57:D58"/>
    <mergeCell ref="E57:E58"/>
    <mergeCell ref="F57:F58"/>
    <mergeCell ref="A60:K60"/>
    <mergeCell ref="H62:K62"/>
    <mergeCell ref="B100:K103"/>
    <mergeCell ref="H98:K98"/>
    <mergeCell ref="B90:K90"/>
    <mergeCell ref="B91:K92"/>
    <mergeCell ref="B93:K95"/>
    <mergeCell ref="H97:K97"/>
    <mergeCell ref="H99:K99"/>
    <mergeCell ref="B79:K79"/>
    <mergeCell ref="B77:K77"/>
    <mergeCell ref="B82:K88"/>
    <mergeCell ref="A76:B76"/>
    <mergeCell ref="B81:K81"/>
    <mergeCell ref="B78:K78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2" manualBreakCount="2">
    <brk id="58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sstojsin</cp:lastModifiedBy>
  <cp:lastPrinted>2011-07-05T12:06:09Z</cp:lastPrinted>
  <dcterms:created xsi:type="dcterms:W3CDTF">2007-02-12T13:02:25Z</dcterms:created>
  <dcterms:modified xsi:type="dcterms:W3CDTF">2011-07-05T12:09:17Z</dcterms:modified>
  <cp:category/>
  <cp:version/>
  <cp:contentType/>
  <cp:contentStatus/>
</cp:coreProperties>
</file>